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75" windowWidth="15075" windowHeight="8505"/>
  </bookViews>
  <sheets>
    <sheet name="給与台帳（全項目入力版）" sheetId="2" r:id="rId1"/>
    <sheet name="給与台帳 (簡易版)" sheetId="4" r:id="rId2"/>
  </sheets>
  <calcPr calcId="145621"/>
</workbook>
</file>

<file path=xl/calcChain.xml><?xml version="1.0" encoding="utf-8"?>
<calcChain xmlns="http://schemas.openxmlformats.org/spreadsheetml/2006/main">
  <c r="G5" i="4" l="1"/>
  <c r="H22" i="4"/>
  <c r="C22" i="4"/>
  <c r="H21" i="4"/>
  <c r="F21" i="4"/>
  <c r="E21" i="4"/>
  <c r="D21" i="4"/>
  <c r="C21" i="4"/>
  <c r="H17" i="4"/>
  <c r="F17" i="4"/>
  <c r="D17" i="4"/>
  <c r="D22" i="4" s="1"/>
  <c r="C17" i="4"/>
  <c r="E20" i="4"/>
  <c r="E19" i="4"/>
  <c r="G16" i="4"/>
  <c r="G15" i="4"/>
  <c r="G14" i="4"/>
  <c r="G13" i="4"/>
  <c r="G12" i="4"/>
  <c r="G11" i="4"/>
  <c r="G10" i="4"/>
  <c r="G9" i="4"/>
  <c r="G8" i="4"/>
  <c r="G7" i="4"/>
  <c r="G6" i="4"/>
  <c r="G17" i="4" s="1"/>
  <c r="W17" i="2"/>
  <c r="W22" i="2" s="1"/>
  <c r="V17" i="2"/>
  <c r="V22" i="2" s="1"/>
  <c r="U17" i="2"/>
  <c r="T17" i="2"/>
  <c r="T22" i="2" s="1"/>
  <c r="S20" i="2"/>
  <c r="S19" i="2"/>
  <c r="S18" i="2"/>
  <c r="S21" i="2" s="1"/>
  <c r="P20" i="2"/>
  <c r="P19" i="2"/>
  <c r="P18" i="2"/>
  <c r="P21" i="2"/>
  <c r="D22" i="2"/>
  <c r="U21" i="2"/>
  <c r="U22" i="2" s="1"/>
  <c r="O21" i="2"/>
  <c r="N21" i="2"/>
  <c r="M21" i="2"/>
  <c r="C21" i="2"/>
  <c r="Q20" i="2"/>
  <c r="X20" i="2" s="1"/>
  <c r="Q19" i="2"/>
  <c r="X19" i="2" s="1"/>
  <c r="Q18" i="2"/>
  <c r="Q16" i="2"/>
  <c r="X16" i="2" s="1"/>
  <c r="Q15" i="2"/>
  <c r="X15" i="2" s="1"/>
  <c r="Q14" i="2"/>
  <c r="X14" i="2" s="1"/>
  <c r="Q13" i="2"/>
  <c r="X13" i="2" s="1"/>
  <c r="Q12" i="2"/>
  <c r="X12" i="2" s="1"/>
  <c r="Q11" i="2"/>
  <c r="X11" i="2" s="1"/>
  <c r="Q10" i="2"/>
  <c r="X10" i="2" s="1"/>
  <c r="Q9" i="2"/>
  <c r="X9" i="2" s="1"/>
  <c r="Q8" i="2"/>
  <c r="X8" i="2" s="1"/>
  <c r="Q7" i="2"/>
  <c r="X7" i="2" s="1"/>
  <c r="Q6" i="2"/>
  <c r="X6" i="2" s="1"/>
  <c r="Q5" i="2"/>
  <c r="X5" i="2" s="1"/>
  <c r="K16" i="2"/>
  <c r="K15" i="2"/>
  <c r="K14" i="2"/>
  <c r="K13" i="2"/>
  <c r="K12" i="2"/>
  <c r="K11" i="2"/>
  <c r="K10" i="2"/>
  <c r="K9" i="2"/>
  <c r="K8" i="2"/>
  <c r="K7" i="2"/>
  <c r="K6" i="2"/>
  <c r="K5" i="2"/>
  <c r="K17" i="2" s="1"/>
  <c r="I20" i="2"/>
  <c r="R20" i="2" s="1"/>
  <c r="I19" i="2"/>
  <c r="L19" i="2" s="1"/>
  <c r="I18" i="2"/>
  <c r="I16" i="2"/>
  <c r="R16" i="2" s="1"/>
  <c r="I15" i="2"/>
  <c r="I14" i="2"/>
  <c r="I13" i="2"/>
  <c r="I12" i="2"/>
  <c r="R12" i="2" s="1"/>
  <c r="I11" i="2"/>
  <c r="I10" i="2"/>
  <c r="R10" i="2" s="1"/>
  <c r="I9" i="2"/>
  <c r="I8" i="2"/>
  <c r="R8" i="2" s="1"/>
  <c r="I7" i="2"/>
  <c r="I6" i="2"/>
  <c r="R6" i="2" s="1"/>
  <c r="I5" i="2"/>
  <c r="S17" i="2"/>
  <c r="P17" i="2"/>
  <c r="O17" i="2"/>
  <c r="O22" i="2" s="1"/>
  <c r="N17" i="2"/>
  <c r="N22" i="2" s="1"/>
  <c r="M17" i="2"/>
  <c r="M22" i="2" s="1"/>
  <c r="J17" i="2"/>
  <c r="J22" i="2" s="1"/>
  <c r="H17" i="2"/>
  <c r="H22" i="2" s="1"/>
  <c r="G17" i="2"/>
  <c r="G22" i="2" s="1"/>
  <c r="F17" i="2"/>
  <c r="F22" i="2" s="1"/>
  <c r="E17" i="2"/>
  <c r="E22" i="2" s="1"/>
  <c r="D17" i="2"/>
  <c r="C17" i="2"/>
  <c r="C22" i="2" s="1"/>
  <c r="F22" i="4" l="1"/>
  <c r="H20" i="4"/>
  <c r="H19" i="4"/>
  <c r="E6" i="4"/>
  <c r="J6" i="4" s="1"/>
  <c r="E8" i="4"/>
  <c r="J8" i="4" s="1"/>
  <c r="E10" i="4"/>
  <c r="J10" i="4" s="1"/>
  <c r="E12" i="4"/>
  <c r="J12" i="4" s="1"/>
  <c r="E14" i="4"/>
  <c r="J14" i="4" s="1"/>
  <c r="E16" i="4"/>
  <c r="J16" i="4" s="1"/>
  <c r="G19" i="4"/>
  <c r="E5" i="4"/>
  <c r="E7" i="4"/>
  <c r="J7" i="4" s="1"/>
  <c r="E9" i="4"/>
  <c r="J9" i="4" s="1"/>
  <c r="E11" i="4"/>
  <c r="J11" i="4" s="1"/>
  <c r="E13" i="4"/>
  <c r="J13" i="4" s="1"/>
  <c r="E15" i="4"/>
  <c r="J15" i="4" s="1"/>
  <c r="E18" i="4"/>
  <c r="S22" i="2"/>
  <c r="X18" i="2"/>
  <c r="X21" i="2" s="1"/>
  <c r="Y19" i="2"/>
  <c r="Q21" i="2"/>
  <c r="P22" i="2"/>
  <c r="R15" i="2"/>
  <c r="R14" i="2"/>
  <c r="R13" i="2"/>
  <c r="R11" i="2"/>
  <c r="R9" i="2"/>
  <c r="R7" i="2"/>
  <c r="Q17" i="2"/>
  <c r="X17" i="2"/>
  <c r="I21" i="2"/>
  <c r="L18" i="2"/>
  <c r="L20" i="2"/>
  <c r="Y20" i="2" s="1"/>
  <c r="R19" i="2"/>
  <c r="R18" i="2"/>
  <c r="I17" i="2"/>
  <c r="K22" i="2"/>
  <c r="L6" i="2"/>
  <c r="Y6" i="2" s="1"/>
  <c r="L8" i="2"/>
  <c r="Y8" i="2" s="1"/>
  <c r="L10" i="2"/>
  <c r="Y10" i="2" s="1"/>
  <c r="L12" i="2"/>
  <c r="Y12" i="2" s="1"/>
  <c r="L14" i="2"/>
  <c r="Y14" i="2" s="1"/>
  <c r="L16" i="2"/>
  <c r="Y16" i="2" s="1"/>
  <c r="L7" i="2"/>
  <c r="Y7" i="2" s="1"/>
  <c r="L9" i="2"/>
  <c r="Y9" i="2" s="1"/>
  <c r="L11" i="2"/>
  <c r="Y11" i="2" s="1"/>
  <c r="L13" i="2"/>
  <c r="Y13" i="2" s="1"/>
  <c r="L15" i="2"/>
  <c r="Y15" i="2" s="1"/>
  <c r="L5" i="2"/>
  <c r="R5" i="2"/>
  <c r="R17" i="2" s="1"/>
  <c r="I17" i="4" l="1"/>
  <c r="E17" i="4"/>
  <c r="E22" i="4" s="1"/>
  <c r="J19" i="4"/>
  <c r="J20" i="4"/>
  <c r="G20" i="4"/>
  <c r="H18" i="4"/>
  <c r="J5" i="4"/>
  <c r="X22" i="2"/>
  <c r="Q22" i="2"/>
  <c r="I22" i="2"/>
  <c r="R21" i="2"/>
  <c r="R22" i="2" s="1"/>
  <c r="Y18" i="2"/>
  <c r="Y21" i="2" s="1"/>
  <c r="L21" i="2"/>
  <c r="L17" i="2"/>
  <c r="Y5" i="2"/>
  <c r="J17" i="4" l="1"/>
  <c r="L22" i="2"/>
  <c r="Y17" i="2"/>
  <c r="Y22" i="2" s="1"/>
  <c r="G18" i="4" l="1"/>
  <c r="G21" i="4" l="1"/>
  <c r="G22" i="4" s="1"/>
  <c r="I21" i="4"/>
  <c r="I22" i="4" s="1"/>
  <c r="J18" i="4"/>
  <c r="J21" i="4" l="1"/>
  <c r="J22" i="4" s="1"/>
</calcChain>
</file>

<file path=xl/sharedStrings.xml><?xml version="1.0" encoding="utf-8"?>
<sst xmlns="http://schemas.openxmlformats.org/spreadsheetml/2006/main" count="67" uniqueCount="41">
  <si>
    <t>基本給</t>
    <rPh sb="0" eb="3">
      <t>キホンキュウ</t>
    </rPh>
    <phoneticPr fontId="2"/>
  </si>
  <si>
    <t>役職手当</t>
    <rPh sb="0" eb="2">
      <t>ヤクショク</t>
    </rPh>
    <rPh sb="2" eb="4">
      <t>テアテ</t>
    </rPh>
    <phoneticPr fontId="2"/>
  </si>
  <si>
    <t>資格手当</t>
    <rPh sb="0" eb="2">
      <t>シカク</t>
    </rPh>
    <rPh sb="2" eb="4">
      <t>テアテ</t>
    </rPh>
    <phoneticPr fontId="2"/>
  </si>
  <si>
    <t>住宅手当</t>
    <rPh sb="0" eb="2">
      <t>ジュウタク</t>
    </rPh>
    <rPh sb="2" eb="4">
      <t>テアテ</t>
    </rPh>
    <phoneticPr fontId="2"/>
  </si>
  <si>
    <t>家族手当</t>
    <rPh sb="0" eb="2">
      <t>カゾク</t>
    </rPh>
    <rPh sb="2" eb="4">
      <t>テアテ</t>
    </rPh>
    <phoneticPr fontId="2"/>
  </si>
  <si>
    <t>所得税</t>
    <rPh sb="0" eb="3">
      <t>ショトクゼイ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</si>
  <si>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</si>
  <si>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</si>
  <si>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</si>
  <si>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</si>
  <si>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</si>
  <si>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</si>
  <si>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</si>
  <si>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</si>
  <si>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</si>
  <si>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</si>
  <si>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</si>
  <si>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</si>
  <si>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給与小計</t>
    <rPh sb="0" eb="2">
      <t>キュウヨ</t>
    </rPh>
    <rPh sb="2" eb="4">
      <t>ショウケイ</t>
    </rPh>
    <phoneticPr fontId="2"/>
  </si>
  <si>
    <t>冬季賞与</t>
    <rPh sb="0" eb="2">
      <t>トウキ</t>
    </rPh>
    <rPh sb="2" eb="4">
      <t>ショウヨ</t>
    </rPh>
    <phoneticPr fontId="2"/>
  </si>
  <si>
    <t>夏季賞与</t>
    <rPh sb="0" eb="2">
      <t>カキ</t>
    </rPh>
    <rPh sb="2" eb="4">
      <t>ショウヨ</t>
    </rPh>
    <phoneticPr fontId="2"/>
  </si>
  <si>
    <t>賞与小計</t>
    <rPh sb="0" eb="2">
      <t>ショウヨ</t>
    </rPh>
    <rPh sb="2" eb="4">
      <t>ショウケイ</t>
    </rPh>
    <phoneticPr fontId="2"/>
  </si>
  <si>
    <t>総合計</t>
    <rPh sb="0" eb="2">
      <t>ソウゴウ</t>
    </rPh>
    <rPh sb="2" eb="3">
      <t>ケイ</t>
    </rPh>
    <phoneticPr fontId="2"/>
  </si>
  <si>
    <t>時間外
手当</t>
    <rPh sb="0" eb="3">
      <t>ジカンガイ</t>
    </rPh>
    <rPh sb="4" eb="6">
      <t>テアテ</t>
    </rPh>
    <phoneticPr fontId="2"/>
  </si>
  <si>
    <t>非課税通
勤手当</t>
    <rPh sb="0" eb="3">
      <t>ヒカゼイ</t>
    </rPh>
    <rPh sb="3" eb="4">
      <t>ツウ</t>
    </rPh>
    <rPh sb="5" eb="6">
      <t>ツトム</t>
    </rPh>
    <rPh sb="6" eb="8">
      <t>テアテ</t>
    </rPh>
    <phoneticPr fontId="2"/>
  </si>
  <si>
    <t>課税
支給額</t>
    <rPh sb="0" eb="2">
      <t>カゼイ</t>
    </rPh>
    <rPh sb="3" eb="6">
      <t>シキュウガク</t>
    </rPh>
    <phoneticPr fontId="2"/>
  </si>
  <si>
    <t>非課税
支給額</t>
    <rPh sb="0" eb="3">
      <t>ヒカゼイ</t>
    </rPh>
    <rPh sb="4" eb="7">
      <t>シキュウガク</t>
    </rPh>
    <phoneticPr fontId="2"/>
  </si>
  <si>
    <t>支給合計</t>
    <rPh sb="0" eb="2">
      <t>シキュウ</t>
    </rPh>
    <rPh sb="2" eb="4">
      <t>ゴウケイ</t>
    </rPh>
    <phoneticPr fontId="2"/>
  </si>
  <si>
    <t>健康
保険料</t>
    <rPh sb="0" eb="2">
      <t>ケンコウ</t>
    </rPh>
    <rPh sb="3" eb="6">
      <t>ホケンリョウ</t>
    </rPh>
    <phoneticPr fontId="2"/>
  </si>
  <si>
    <t>介護
保険料</t>
    <rPh sb="0" eb="2">
      <t>カイゴ</t>
    </rPh>
    <rPh sb="3" eb="6">
      <t>ホケンリョウ</t>
    </rPh>
    <phoneticPr fontId="2"/>
  </si>
  <si>
    <t>厚生年金
掛金</t>
    <rPh sb="0" eb="2">
      <t>コウセイ</t>
    </rPh>
    <rPh sb="2" eb="4">
      <t>ネンキン</t>
    </rPh>
    <rPh sb="5" eb="6">
      <t>カ</t>
    </rPh>
    <rPh sb="6" eb="7">
      <t>キン</t>
    </rPh>
    <phoneticPr fontId="2"/>
  </si>
  <si>
    <t>雇用
保険料</t>
    <rPh sb="0" eb="2">
      <t>コヨウ</t>
    </rPh>
    <rPh sb="3" eb="6">
      <t>ホケンリョウ</t>
    </rPh>
    <phoneticPr fontId="2"/>
  </si>
  <si>
    <t>社会保険
料合計</t>
    <rPh sb="0" eb="2">
      <t>シャカイ</t>
    </rPh>
    <rPh sb="2" eb="4">
      <t>ホケン</t>
    </rPh>
    <rPh sb="5" eb="6">
      <t>ハカル</t>
    </rPh>
    <rPh sb="6" eb="8">
      <t>ゴウケイ</t>
    </rPh>
    <phoneticPr fontId="2"/>
  </si>
  <si>
    <t>課税
対象額</t>
    <rPh sb="0" eb="2">
      <t>カゼイ</t>
    </rPh>
    <rPh sb="3" eb="5">
      <t>タイショウ</t>
    </rPh>
    <rPh sb="5" eb="6">
      <t>ガク</t>
    </rPh>
    <phoneticPr fontId="2"/>
  </si>
  <si>
    <t>住民税</t>
    <rPh sb="0" eb="3">
      <t>ジュウミンゼイ</t>
    </rPh>
    <phoneticPr fontId="2"/>
  </si>
  <si>
    <t>財形貯蓄</t>
    <rPh sb="0" eb="2">
      <t>ザイケイ</t>
    </rPh>
    <rPh sb="2" eb="4">
      <t>チョチク</t>
    </rPh>
    <phoneticPr fontId="2"/>
  </si>
  <si>
    <t>差引
支給額</t>
    <rPh sb="0" eb="2">
      <t>サシヒキ</t>
    </rPh>
    <rPh sb="3" eb="6">
      <t>シキュウガク</t>
    </rPh>
    <phoneticPr fontId="2"/>
  </si>
  <si>
    <t>控除額
合計</t>
    <rPh sb="0" eb="2">
      <t>コウジョ</t>
    </rPh>
    <rPh sb="2" eb="3">
      <t>ガク</t>
    </rPh>
    <rPh sb="4" eb="6">
      <t>ゴウケイ</t>
    </rPh>
    <phoneticPr fontId="2"/>
  </si>
  <si>
    <t>損害
保険料</t>
    <rPh sb="0" eb="2">
      <t>ソンガイ</t>
    </rPh>
    <rPh sb="3" eb="6">
      <t>ホケンリョウ</t>
    </rPh>
    <phoneticPr fontId="2"/>
  </si>
  <si>
    <t>生命
保険料</t>
    <rPh sb="0" eb="2">
      <t>セイメイ</t>
    </rPh>
    <rPh sb="3" eb="5">
      <t>ホケン</t>
    </rPh>
    <rPh sb="5" eb="6">
      <t>リョウ</t>
    </rPh>
    <phoneticPr fontId="2"/>
  </si>
  <si>
    <t>平成○○年　給与台帳</t>
    <rPh sb="0" eb="2">
      <t>ヘイセイ</t>
    </rPh>
    <rPh sb="4" eb="5">
      <t>ネン</t>
    </rPh>
    <rPh sb="6" eb="8">
      <t>キュウヨ</t>
    </rPh>
    <rPh sb="8" eb="10">
      <t>ダイチョウ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</si>
</sst>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0" xfId="0" applyFill="1" applyBorder="1" applyAlignment="1">
      <alignment horizontal="distributed" vertical="center" justifyLastLine="1"/>
    </xf>
    <xf numFmtId="176" fontId="0" fillId="2" borderId="20" xfId="0" applyNumberFormat="1" applyFill="1" applyBorder="1">
      <alignment vertical="center"/>
    </xf>
    <xf numFmtId="176" fontId="0" fillId="2" borderId="21" xfId="0" applyNumberFormat="1" applyFill="1" applyBorder="1">
      <alignment vertical="center"/>
    </xf>
    <xf numFmtId="176" fontId="0" fillId="2" borderId="22" xfId="0" applyNumberFormat="1" applyFill="1" applyBorder="1">
      <alignment vertical="center"/>
    </xf>
    <xf numFmtId="176" fontId="0" fillId="2" borderId="24" xfId="0" applyNumberFormat="1" applyFill="1" applyBorder="1">
      <alignment vertical="center"/>
    </xf>
    <xf numFmtId="176" fontId="0" fillId="2" borderId="8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176" fontId="0" fillId="2" borderId="30" xfId="0" applyNumberFormat="1" applyFill="1" applyBorder="1">
      <alignment vertical="center"/>
    </xf>
    <xf numFmtId="176" fontId="0" fillId="2" borderId="31" xfId="0" applyNumberFormat="1" applyFill="1" applyBorder="1">
      <alignment vertical="center"/>
    </xf>
    <xf numFmtId="176" fontId="0" fillId="2" borderId="2" xfId="0" applyNumberFormat="1" applyFill="1" applyBorder="1">
      <alignment vertical="center"/>
    </xf>
    <xf numFmtId="176" fontId="0" fillId="2" borderId="4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176" fontId="0" fillId="2" borderId="34" xfId="0" applyNumberFormat="1" applyFill="1" applyBorder="1">
      <alignment vertical="center"/>
    </xf>
    <xf numFmtId="176" fontId="0" fillId="2" borderId="35" xfId="0" applyNumberFormat="1" applyFill="1" applyBorder="1">
      <alignment vertical="center"/>
    </xf>
    <xf numFmtId="176" fontId="0" fillId="2" borderId="37" xfId="0" applyNumberFormat="1" applyFill="1" applyBorder="1">
      <alignment vertical="center"/>
    </xf>
    <xf numFmtId="176" fontId="0" fillId="2" borderId="17" xfId="0" applyNumberFormat="1" applyFill="1" applyBorder="1">
      <alignment vertical="center"/>
    </xf>
    <xf numFmtId="176" fontId="0" fillId="2" borderId="18" xfId="0" applyNumberFormat="1" applyFill="1" applyBorder="1">
      <alignment vertical="center"/>
    </xf>
    <xf numFmtId="176" fontId="0" fillId="2" borderId="5" xfId="0" applyNumberFormat="1" applyFill="1" applyBorder="1">
      <alignment vertical="center"/>
    </xf>
    <xf numFmtId="176" fontId="0" fillId="2" borderId="7" xfId="0" applyNumberFormat="1" applyFill="1" applyBorder="1">
      <alignment vertical="center"/>
    </xf>
    <xf numFmtId="176" fontId="0" fillId="2" borderId="38" xfId="0" applyNumberFormat="1" applyFill="1" applyBorder="1">
      <alignment vertical="center"/>
    </xf>
    <xf numFmtId="176" fontId="0" fillId="2" borderId="39" xfId="0" applyNumberFormat="1" applyFill="1" applyBorder="1">
      <alignment vertical="center"/>
    </xf>
    <xf numFmtId="176" fontId="0" fillId="2" borderId="40" xfId="0" applyNumberFormat="1" applyFill="1" applyBorder="1">
      <alignment vertical="center"/>
    </xf>
    <xf numFmtId="176" fontId="0" fillId="2" borderId="42" xfId="0" applyNumberFormat="1" applyFill="1" applyBorder="1">
      <alignment vertical="center"/>
    </xf>
    <xf numFmtId="176" fontId="0" fillId="2" borderId="25" xfId="0" applyNumberFormat="1" applyFill="1" applyBorder="1">
      <alignment vertical="center"/>
    </xf>
    <xf numFmtId="176" fontId="0" fillId="2" borderId="26" xfId="0" applyNumberFormat="1" applyFill="1" applyBorder="1">
      <alignment vertical="center"/>
    </xf>
    <xf numFmtId="176" fontId="0" fillId="2" borderId="27" xfId="0" applyNumberFormat="1" applyFill="1" applyBorder="1">
      <alignment vertical="center"/>
    </xf>
    <xf numFmtId="176" fontId="0" fillId="2" borderId="29" xfId="0" applyNumberFormat="1" applyFill="1" applyBorder="1">
      <alignment vertical="center"/>
    </xf>
    <xf numFmtId="0" fontId="3" fillId="3" borderId="51" xfId="0" applyFont="1" applyFill="1" applyBorder="1" applyAlignment="1">
      <alignment horizontal="center" vertical="center" wrapText="1" shrinkToFit="1"/>
    </xf>
    <xf numFmtId="0" fontId="3" fillId="4" borderId="59" xfId="0" applyFont="1" applyFill="1" applyBorder="1" applyAlignment="1">
      <alignment horizontal="center" vertical="center" wrapText="1" shrinkToFit="1"/>
    </xf>
    <xf numFmtId="176" fontId="0" fillId="2" borderId="62" xfId="0" applyNumberFormat="1" applyFill="1" applyBorder="1">
      <alignment vertical="center"/>
    </xf>
    <xf numFmtId="176" fontId="0" fillId="2" borderId="64" xfId="0" applyNumberFormat="1" applyFill="1" applyBorder="1">
      <alignment vertical="center"/>
    </xf>
    <xf numFmtId="176" fontId="0" fillId="2" borderId="66" xfId="0" applyNumberFormat="1" applyFill="1" applyBorder="1">
      <alignment vertical="center"/>
    </xf>
    <xf numFmtId="176" fontId="0" fillId="2" borderId="68" xfId="0" applyNumberFormat="1" applyFill="1" applyBorder="1">
      <alignment vertical="center"/>
    </xf>
    <xf numFmtId="176" fontId="0" fillId="2" borderId="74" xfId="0" applyNumberFormat="1" applyFill="1" applyBorder="1">
      <alignment vertical="center"/>
    </xf>
    <xf numFmtId="0" fontId="1" fillId="2" borderId="43" xfId="0" applyFont="1" applyFill="1" applyBorder="1" applyAlignment="1">
      <alignment horizontal="center" vertical="center" wrapText="1"/>
    </xf>
    <xf numFmtId="0" fontId="3" fillId="5" borderId="7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89" xfId="0" applyFont="1" applyFill="1" applyBorder="1" applyAlignment="1">
      <alignment horizontal="center" vertical="center" wrapText="1"/>
    </xf>
    <xf numFmtId="176" fontId="0" fillId="2" borderId="90" xfId="0" applyNumberFormat="1" applyFill="1" applyBorder="1">
      <alignment vertical="center"/>
    </xf>
    <xf numFmtId="176" fontId="0" fillId="2" borderId="91" xfId="0" applyNumberFormat="1" applyFill="1" applyBorder="1">
      <alignment vertical="center"/>
    </xf>
    <xf numFmtId="176" fontId="0" fillId="2" borderId="92" xfId="0" applyNumberFormat="1" applyFill="1" applyBorder="1">
      <alignment vertical="center"/>
    </xf>
    <xf numFmtId="176" fontId="0" fillId="2" borderId="93" xfId="0" applyNumberFormat="1" applyFill="1" applyBorder="1">
      <alignment vertical="center"/>
    </xf>
    <xf numFmtId="176" fontId="0" fillId="2" borderId="96" xfId="0" applyNumberFormat="1" applyFill="1" applyBorder="1">
      <alignment vertical="center"/>
    </xf>
    <xf numFmtId="0" fontId="3" fillId="2" borderId="97" xfId="0" applyFont="1" applyFill="1" applyBorder="1" applyAlignment="1">
      <alignment horizontal="center" vertical="center" wrapText="1"/>
    </xf>
    <xf numFmtId="176" fontId="0" fillId="2" borderId="98" xfId="0" applyNumberFormat="1" applyFill="1" applyBorder="1">
      <alignment vertical="center"/>
    </xf>
    <xf numFmtId="176" fontId="0" fillId="2" borderId="99" xfId="0" applyNumberFormat="1" applyFill="1" applyBorder="1">
      <alignment vertical="center"/>
    </xf>
    <xf numFmtId="176" fontId="0" fillId="2" borderId="100" xfId="0" applyNumberFormat="1" applyFill="1" applyBorder="1">
      <alignment vertical="center"/>
    </xf>
    <xf numFmtId="176" fontId="0" fillId="2" borderId="101" xfId="0" applyNumberFormat="1" applyFill="1" applyBorder="1">
      <alignment vertical="center"/>
    </xf>
    <xf numFmtId="176" fontId="0" fillId="2" borderId="102" xfId="0" applyNumberFormat="1" applyFill="1" applyBorder="1">
      <alignment vertical="center"/>
    </xf>
    <xf numFmtId="176" fontId="0" fillId="2" borderId="103" xfId="0" applyNumberFormat="1" applyFill="1" applyBorder="1">
      <alignment vertical="center"/>
    </xf>
    <xf numFmtId="176" fontId="0" fillId="2" borderId="104" xfId="0" applyNumberFormat="1" applyFill="1" applyBorder="1">
      <alignment vertical="center"/>
    </xf>
    <xf numFmtId="176" fontId="0" fillId="6" borderId="70" xfId="0" applyNumberFormat="1" applyFill="1" applyBorder="1">
      <alignment vertical="center"/>
    </xf>
    <xf numFmtId="176" fontId="0" fillId="6" borderId="56" xfId="0" applyNumberFormat="1" applyFill="1" applyBorder="1">
      <alignment vertical="center"/>
    </xf>
    <xf numFmtId="176" fontId="0" fillId="6" borderId="64" xfId="0" applyNumberFormat="1" applyFill="1" applyBorder="1">
      <alignment vertical="center"/>
    </xf>
    <xf numFmtId="176" fontId="0" fillId="6" borderId="53" xfId="0" applyNumberFormat="1" applyFill="1" applyBorder="1">
      <alignment vertical="center"/>
    </xf>
    <xf numFmtId="176" fontId="0" fillId="6" borderId="72" xfId="0" applyNumberFormat="1" applyFill="1" applyBorder="1">
      <alignment vertical="center"/>
    </xf>
    <xf numFmtId="176" fontId="0" fillId="6" borderId="57" xfId="0" applyNumberFormat="1" applyFill="1" applyBorder="1">
      <alignment vertical="center"/>
    </xf>
    <xf numFmtId="176" fontId="0" fillId="6" borderId="74" xfId="0" applyNumberFormat="1" applyFill="1" applyBorder="1">
      <alignment vertical="center"/>
    </xf>
    <xf numFmtId="176" fontId="0" fillId="6" borderId="58" xfId="0" applyNumberFormat="1" applyFill="1" applyBorder="1">
      <alignment vertical="center"/>
    </xf>
    <xf numFmtId="176" fontId="0" fillId="6" borderId="94" xfId="0" applyNumberFormat="1" applyFill="1" applyBorder="1">
      <alignment vertical="center"/>
    </xf>
    <xf numFmtId="176" fontId="0" fillId="6" borderId="91" xfId="0" applyNumberFormat="1" applyFill="1" applyBorder="1">
      <alignment vertical="center"/>
    </xf>
    <xf numFmtId="176" fontId="0" fillId="6" borderId="95" xfId="0" applyNumberFormat="1" applyFill="1" applyBorder="1">
      <alignment vertical="center"/>
    </xf>
    <xf numFmtId="176" fontId="0" fillId="6" borderId="18" xfId="0" applyNumberFormat="1" applyFill="1" applyBorder="1">
      <alignment vertical="center"/>
    </xf>
    <xf numFmtId="176" fontId="0" fillId="6" borderId="5" xfId="0" applyNumberFormat="1" applyFill="1" applyBorder="1">
      <alignment vertical="center"/>
    </xf>
    <xf numFmtId="176" fontId="0" fillId="6" borderId="1" xfId="0" applyNumberFormat="1" applyFill="1" applyBorder="1">
      <alignment vertical="center"/>
    </xf>
    <xf numFmtId="176" fontId="0" fillId="6" borderId="9" xfId="0" applyNumberFormat="1" applyFill="1" applyBorder="1">
      <alignment vertical="center"/>
    </xf>
    <xf numFmtId="176" fontId="0" fillId="6" borderId="39" xfId="0" applyNumberFormat="1" applyFill="1" applyBorder="1">
      <alignment vertical="center"/>
    </xf>
    <xf numFmtId="176" fontId="0" fillId="6" borderId="40" xfId="0" applyNumberFormat="1" applyFill="1" applyBorder="1">
      <alignment vertical="center"/>
    </xf>
    <xf numFmtId="176" fontId="0" fillId="6" borderId="27" xfId="0" applyNumberFormat="1" applyFill="1" applyBorder="1">
      <alignment vertical="center"/>
    </xf>
    <xf numFmtId="176" fontId="0" fillId="6" borderId="96" xfId="0" applyNumberFormat="1" applyFill="1" applyBorder="1">
      <alignment vertical="center"/>
    </xf>
    <xf numFmtId="176" fontId="0" fillId="6" borderId="26" xfId="0" applyNumberFormat="1" applyFill="1" applyBorder="1">
      <alignment vertical="center"/>
    </xf>
    <xf numFmtId="0" fontId="3" fillId="7" borderId="59" xfId="0" applyFont="1" applyFill="1" applyBorder="1" applyAlignment="1">
      <alignment horizontal="center" vertical="center" wrapText="1"/>
    </xf>
    <xf numFmtId="0" fontId="3" fillId="4" borderId="83" xfId="0" applyFont="1" applyFill="1" applyBorder="1" applyAlignment="1">
      <alignment horizontal="center" vertical="center" wrapText="1"/>
    </xf>
    <xf numFmtId="176" fontId="0" fillId="4" borderId="61" xfId="0" applyNumberFormat="1" applyFill="1" applyBorder="1">
      <alignment vertical="center"/>
    </xf>
    <xf numFmtId="176" fontId="0" fillId="4" borderId="63" xfId="0" applyNumberFormat="1" applyFill="1" applyBorder="1">
      <alignment vertical="center"/>
    </xf>
    <xf numFmtId="176" fontId="0" fillId="4" borderId="65" xfId="0" applyNumberFormat="1" applyFill="1" applyBorder="1">
      <alignment vertical="center"/>
    </xf>
    <xf numFmtId="176" fontId="0" fillId="4" borderId="67" xfId="0" applyNumberFormat="1" applyFill="1" applyBorder="1">
      <alignment vertical="center"/>
    </xf>
    <xf numFmtId="176" fontId="0" fillId="4" borderId="69" xfId="0" applyNumberFormat="1" applyFill="1" applyBorder="1">
      <alignment vertical="center"/>
    </xf>
    <xf numFmtId="176" fontId="0" fillId="4" borderId="71" xfId="0" applyNumberFormat="1" applyFill="1" applyBorder="1">
      <alignment vertical="center"/>
    </xf>
    <xf numFmtId="176" fontId="0" fillId="4" borderId="73" xfId="0" applyNumberFormat="1" applyFill="1" applyBorder="1">
      <alignment vertical="center"/>
    </xf>
    <xf numFmtId="176" fontId="0" fillId="5" borderId="76" xfId="0" applyNumberFormat="1" applyFill="1" applyBorder="1">
      <alignment vertical="center"/>
    </xf>
    <xf numFmtId="176" fontId="0" fillId="5" borderId="77" xfId="0" applyNumberFormat="1" applyFill="1" applyBorder="1">
      <alignment vertical="center"/>
    </xf>
    <xf numFmtId="176" fontId="0" fillId="5" borderId="78" xfId="0" applyNumberFormat="1" applyFill="1" applyBorder="1">
      <alignment vertical="center"/>
    </xf>
    <xf numFmtId="176" fontId="0" fillId="5" borderId="79" xfId="0" applyNumberFormat="1" applyFill="1" applyBorder="1">
      <alignment vertical="center"/>
    </xf>
    <xf numFmtId="176" fontId="0" fillId="5" borderId="80" xfId="0" applyNumberFormat="1" applyFill="1" applyBorder="1">
      <alignment vertical="center"/>
    </xf>
    <xf numFmtId="176" fontId="0" fillId="5" borderId="81" xfId="0" applyNumberFormat="1" applyFill="1" applyBorder="1">
      <alignment vertical="center"/>
    </xf>
    <xf numFmtId="176" fontId="0" fillId="5" borderId="82" xfId="0" applyNumberFormat="1" applyFill="1" applyBorder="1">
      <alignment vertical="center"/>
    </xf>
    <xf numFmtId="176" fontId="0" fillId="7" borderId="61" xfId="0" applyNumberFormat="1" applyFill="1" applyBorder="1">
      <alignment vertical="center"/>
    </xf>
    <xf numFmtId="176" fontId="0" fillId="7" borderId="63" xfId="0" applyNumberFormat="1" applyFill="1" applyBorder="1">
      <alignment vertical="center"/>
    </xf>
    <xf numFmtId="176" fontId="0" fillId="7" borderId="65" xfId="0" applyNumberFormat="1" applyFill="1" applyBorder="1">
      <alignment vertical="center"/>
    </xf>
    <xf numFmtId="176" fontId="0" fillId="7" borderId="67" xfId="0" applyNumberFormat="1" applyFill="1" applyBorder="1">
      <alignment vertical="center"/>
    </xf>
    <xf numFmtId="176" fontId="0" fillId="7" borderId="69" xfId="0" applyNumberFormat="1" applyFill="1" applyBorder="1">
      <alignment vertical="center"/>
    </xf>
    <xf numFmtId="176" fontId="0" fillId="7" borderId="71" xfId="0" applyNumberFormat="1" applyFill="1" applyBorder="1">
      <alignment vertical="center"/>
    </xf>
    <xf numFmtId="176" fontId="0" fillId="7" borderId="73" xfId="0" applyNumberFormat="1" applyFill="1" applyBorder="1">
      <alignment vertical="center"/>
    </xf>
    <xf numFmtId="0" fontId="3" fillId="9" borderId="15" xfId="0" applyFont="1" applyFill="1" applyBorder="1" applyAlignment="1">
      <alignment horizontal="center" vertical="center" wrapText="1"/>
    </xf>
    <xf numFmtId="176" fontId="0" fillId="9" borderId="23" xfId="0" applyNumberFormat="1" applyFill="1" applyBorder="1">
      <alignment vertical="center"/>
    </xf>
    <xf numFmtId="176" fontId="0" fillId="9" borderId="11" xfId="0" applyNumberFormat="1" applyFill="1" applyBorder="1">
      <alignment vertical="center"/>
    </xf>
    <xf numFmtId="176" fontId="0" fillId="9" borderId="32" xfId="0" applyNumberFormat="1" applyFill="1" applyBorder="1">
      <alignment vertical="center"/>
    </xf>
    <xf numFmtId="176" fontId="0" fillId="9" borderId="36" xfId="0" applyNumberFormat="1" applyFill="1" applyBorder="1">
      <alignment vertical="center"/>
    </xf>
    <xf numFmtId="176" fontId="0" fillId="9" borderId="19" xfId="0" applyNumberFormat="1" applyFill="1" applyBorder="1">
      <alignment vertical="center"/>
    </xf>
    <xf numFmtId="176" fontId="0" fillId="9" borderId="41" xfId="0" applyNumberFormat="1" applyFill="1" applyBorder="1">
      <alignment vertical="center"/>
    </xf>
    <xf numFmtId="176" fontId="0" fillId="9" borderId="28" xfId="0" applyNumberFormat="1" applyFill="1" applyBorder="1">
      <alignment vertical="center"/>
    </xf>
    <xf numFmtId="0" fontId="3" fillId="8" borderId="75" xfId="0" applyFont="1" applyFill="1" applyBorder="1" applyAlignment="1">
      <alignment horizontal="center" vertical="center" wrapText="1"/>
    </xf>
    <xf numFmtId="176" fontId="0" fillId="8" borderId="76" xfId="0" applyNumberFormat="1" applyFill="1" applyBorder="1">
      <alignment vertical="center"/>
    </xf>
    <xf numFmtId="176" fontId="0" fillId="8" borderId="77" xfId="0" applyNumberFormat="1" applyFill="1" applyBorder="1">
      <alignment vertical="center"/>
    </xf>
    <xf numFmtId="176" fontId="0" fillId="8" borderId="78" xfId="0" applyNumberFormat="1" applyFill="1" applyBorder="1">
      <alignment vertical="center"/>
    </xf>
    <xf numFmtId="176" fontId="0" fillId="8" borderId="79" xfId="0" applyNumberFormat="1" applyFill="1" applyBorder="1">
      <alignment vertical="center"/>
    </xf>
    <xf numFmtId="176" fontId="0" fillId="8" borderId="80" xfId="0" applyNumberFormat="1" applyFill="1" applyBorder="1">
      <alignment vertical="center"/>
    </xf>
    <xf numFmtId="176" fontId="0" fillId="8" borderId="81" xfId="0" applyNumberFormat="1" applyFill="1" applyBorder="1">
      <alignment vertical="center"/>
    </xf>
    <xf numFmtId="176" fontId="0" fillId="8" borderId="82" xfId="0" applyNumberFormat="1" applyFill="1" applyBorder="1">
      <alignment vertical="center"/>
    </xf>
    <xf numFmtId="0" fontId="1" fillId="2" borderId="12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wrapText="1" shrinkToFit="1"/>
    </xf>
    <xf numFmtId="0" fontId="3" fillId="2" borderId="60" xfId="0" applyFont="1" applyFill="1" applyBorder="1" applyAlignment="1">
      <alignment horizontal="center" vertical="center" wrapText="1" shrinkToFit="1"/>
    </xf>
    <xf numFmtId="176" fontId="0" fillId="3" borderId="52" xfId="0" applyNumberFormat="1" applyFill="1" applyBorder="1">
      <alignment vertical="center"/>
    </xf>
    <xf numFmtId="176" fontId="0" fillId="3" borderId="53" xfId="0" applyNumberFormat="1" applyFill="1" applyBorder="1">
      <alignment vertical="center"/>
    </xf>
    <xf numFmtId="176" fontId="0" fillId="3" borderId="54" xfId="0" applyNumberFormat="1" applyFill="1" applyBorder="1">
      <alignment vertical="center"/>
    </xf>
    <xf numFmtId="176" fontId="0" fillId="3" borderId="55" xfId="0" applyNumberFormat="1" applyFill="1" applyBorder="1">
      <alignment vertical="center"/>
    </xf>
    <xf numFmtId="176" fontId="0" fillId="3" borderId="58" xfId="0" applyNumberFormat="1" applyFill="1" applyBorder="1">
      <alignment vertical="center"/>
    </xf>
    <xf numFmtId="176" fontId="0" fillId="4" borderId="84" xfId="0" applyNumberFormat="1" applyFill="1" applyBorder="1">
      <alignment vertical="center"/>
    </xf>
    <xf numFmtId="176" fontId="0" fillId="4" borderId="85" xfId="0" applyNumberFormat="1" applyFill="1" applyBorder="1">
      <alignment vertical="center"/>
    </xf>
    <xf numFmtId="176" fontId="0" fillId="4" borderId="3" xfId="0" applyNumberFormat="1" applyFill="1" applyBorder="1">
      <alignment vertical="center"/>
    </xf>
    <xf numFmtId="176" fontId="0" fillId="4" borderId="86" xfId="0" applyNumberFormat="1" applyFill="1" applyBorder="1">
      <alignment vertical="center"/>
    </xf>
    <xf numFmtId="176" fontId="0" fillId="4" borderId="6" xfId="0" applyNumberFormat="1" applyFill="1" applyBorder="1">
      <alignment vertical="center"/>
    </xf>
    <xf numFmtId="176" fontId="0" fillId="4" borderId="87" xfId="0" applyNumberFormat="1" applyFill="1" applyBorder="1">
      <alignment vertical="center"/>
    </xf>
    <xf numFmtId="176" fontId="0" fillId="4" borderId="88" xfId="0" applyNumberFormat="1" applyFill="1" applyBorder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90"/>
  <sheetViews>
    <sheetView tabSelected="1" zoomScale="80" zoomScaleNormal="80" workbookViewId="0">
      <selection activeCell="H28" sqref="H28"/>
    </sheetView>
  </sheetViews>
  <sheetFormatPr defaultRowHeight="13.5" x14ac:dyDescent="0.15"/>
  <cols>
    <col min="1" max="1" width="2.75" style="1" customWidth="1"/>
    <col min="2" max="2" width="10.125" style="2" customWidth="1"/>
    <col min="3" max="25" width="10.625" style="1" customWidth="1"/>
    <col min="26" max="16384" width="9" style="1"/>
  </cols>
  <sheetData>
    <row r="2" spans="2:25" ht="22.5" customHeight="1" x14ac:dyDescent="0.15">
      <c r="C2" s="141" t="s">
        <v>40</v>
      </c>
      <c r="D2" s="142"/>
      <c r="E2" s="142"/>
      <c r="F2" s="142"/>
    </row>
    <row r="3" spans="2:25" ht="9.75" customHeight="1" thickBot="1" x14ac:dyDescent="0.2"/>
    <row r="4" spans="2:25" s="50" customFormat="1" ht="36" customHeight="1" thickBot="1" x14ac:dyDescent="0.2">
      <c r="B4" s="46"/>
      <c r="C4" s="125" t="s">
        <v>0</v>
      </c>
      <c r="D4" s="126" t="s">
        <v>1</v>
      </c>
      <c r="E4" s="126" t="s">
        <v>2</v>
      </c>
      <c r="F4" s="126" t="s">
        <v>3</v>
      </c>
      <c r="G4" s="126" t="s">
        <v>4</v>
      </c>
      <c r="H4" s="127" t="s">
        <v>23</v>
      </c>
      <c r="I4" s="40" t="s">
        <v>25</v>
      </c>
      <c r="J4" s="128" t="s">
        <v>24</v>
      </c>
      <c r="K4" s="39" t="s">
        <v>26</v>
      </c>
      <c r="L4" s="47" t="s">
        <v>27</v>
      </c>
      <c r="M4" s="48" t="s">
        <v>28</v>
      </c>
      <c r="N4" s="49" t="s">
        <v>29</v>
      </c>
      <c r="O4" s="49" t="s">
        <v>30</v>
      </c>
      <c r="P4" s="51" t="s">
        <v>31</v>
      </c>
      <c r="Q4" s="86" t="s">
        <v>32</v>
      </c>
      <c r="R4" s="87" t="s">
        <v>33</v>
      </c>
      <c r="S4" s="109" t="s">
        <v>5</v>
      </c>
      <c r="T4" s="52" t="s">
        <v>34</v>
      </c>
      <c r="U4" s="49" t="s">
        <v>35</v>
      </c>
      <c r="V4" s="49" t="s">
        <v>39</v>
      </c>
      <c r="W4" s="51" t="s">
        <v>38</v>
      </c>
      <c r="X4" s="117" t="s">
        <v>37</v>
      </c>
      <c r="Y4" s="58" t="s">
        <v>36</v>
      </c>
    </row>
    <row r="5" spans="2:25" ht="22.5" customHeight="1" thickTop="1" x14ac:dyDescent="0.15">
      <c r="B5" s="3" t="s">
        <v>8</v>
      </c>
      <c r="C5" s="11">
        <v>300000</v>
      </c>
      <c r="D5" s="12"/>
      <c r="E5" s="12">
        <v>15000</v>
      </c>
      <c r="F5" s="12">
        <v>35000</v>
      </c>
      <c r="G5" s="12">
        <v>10000</v>
      </c>
      <c r="H5" s="13">
        <v>25650</v>
      </c>
      <c r="I5" s="88">
        <f>SUM(C5:H5)</f>
        <v>385650</v>
      </c>
      <c r="J5" s="41">
        <v>45250</v>
      </c>
      <c r="K5" s="129">
        <f>J5</f>
        <v>45250</v>
      </c>
      <c r="L5" s="95">
        <f>I5+K5</f>
        <v>430900</v>
      </c>
      <c r="M5" s="14">
        <v>20418</v>
      </c>
      <c r="N5" s="12">
        <v>3239</v>
      </c>
      <c r="O5" s="12">
        <v>32353</v>
      </c>
      <c r="P5" s="13">
        <v>1723</v>
      </c>
      <c r="Q5" s="102">
        <f>SUM(M5:P5)</f>
        <v>57733</v>
      </c>
      <c r="R5" s="134">
        <f>I5-Q5</f>
        <v>327917</v>
      </c>
      <c r="S5" s="110">
        <v>6230</v>
      </c>
      <c r="T5" s="53">
        <v>28000</v>
      </c>
      <c r="U5" s="12">
        <v>20000</v>
      </c>
      <c r="V5" s="12">
        <v>1500</v>
      </c>
      <c r="W5" s="13">
        <v>800</v>
      </c>
      <c r="X5" s="118">
        <f>Q5+SUM(S5:W5)</f>
        <v>114263</v>
      </c>
      <c r="Y5" s="59">
        <f>L5-X5</f>
        <v>316637</v>
      </c>
    </row>
    <row r="6" spans="2:25" ht="22.5" customHeight="1" x14ac:dyDescent="0.15">
      <c r="B6" s="4" t="s">
        <v>9</v>
      </c>
      <c r="C6" s="15">
        <v>300000</v>
      </c>
      <c r="D6" s="16"/>
      <c r="E6" s="16">
        <v>15000</v>
      </c>
      <c r="F6" s="16">
        <v>35000</v>
      </c>
      <c r="G6" s="16">
        <v>10000</v>
      </c>
      <c r="H6" s="17">
        <v>26420</v>
      </c>
      <c r="I6" s="89">
        <f t="shared" ref="I6:I16" si="0">SUM(C6:H6)</f>
        <v>386420</v>
      </c>
      <c r="J6" s="42"/>
      <c r="K6" s="130">
        <f t="shared" ref="K6:K16" si="1">J6</f>
        <v>0</v>
      </c>
      <c r="L6" s="96">
        <f t="shared" ref="L6:L16" si="2">I6+K6</f>
        <v>386420</v>
      </c>
      <c r="M6" s="18">
        <v>20418</v>
      </c>
      <c r="N6" s="16">
        <v>3239</v>
      </c>
      <c r="O6" s="16">
        <v>32353</v>
      </c>
      <c r="P6" s="17">
        <v>1546</v>
      </c>
      <c r="Q6" s="103">
        <f t="shared" ref="Q6:Q16" si="3">SUM(M6:P6)</f>
        <v>57556</v>
      </c>
      <c r="R6" s="135">
        <f t="shared" ref="R6:R16" si="4">I6-Q6</f>
        <v>328864</v>
      </c>
      <c r="S6" s="111">
        <v>6230</v>
      </c>
      <c r="T6" s="54">
        <v>28000</v>
      </c>
      <c r="U6" s="16">
        <v>20000</v>
      </c>
      <c r="V6" s="16">
        <v>1500</v>
      </c>
      <c r="W6" s="17">
        <v>800</v>
      </c>
      <c r="X6" s="119">
        <f t="shared" ref="X6:X20" si="5">Q6+SUM(S6:W6)</f>
        <v>114086</v>
      </c>
      <c r="Y6" s="60">
        <f t="shared" ref="Y6:Y16" si="6">L6-X6</f>
        <v>272334</v>
      </c>
    </row>
    <row r="7" spans="2:25" ht="22.5" customHeight="1" x14ac:dyDescent="0.15">
      <c r="B7" s="4" t="s">
        <v>6</v>
      </c>
      <c r="C7" s="15">
        <v>300000</v>
      </c>
      <c r="D7" s="16"/>
      <c r="E7" s="16">
        <v>15000</v>
      </c>
      <c r="F7" s="16">
        <v>35000</v>
      </c>
      <c r="G7" s="16">
        <v>10000</v>
      </c>
      <c r="H7" s="17">
        <v>27800</v>
      </c>
      <c r="I7" s="89">
        <f t="shared" si="0"/>
        <v>387800</v>
      </c>
      <c r="J7" s="42"/>
      <c r="K7" s="130">
        <f t="shared" si="1"/>
        <v>0</v>
      </c>
      <c r="L7" s="96">
        <f t="shared" si="2"/>
        <v>387800</v>
      </c>
      <c r="M7" s="18">
        <v>20418</v>
      </c>
      <c r="N7" s="16">
        <v>3239</v>
      </c>
      <c r="O7" s="16">
        <v>32353</v>
      </c>
      <c r="P7" s="17">
        <v>1551</v>
      </c>
      <c r="Q7" s="103">
        <f t="shared" si="3"/>
        <v>57561</v>
      </c>
      <c r="R7" s="135">
        <f t="shared" si="4"/>
        <v>330239</v>
      </c>
      <c r="S7" s="111">
        <v>6350</v>
      </c>
      <c r="T7" s="54">
        <v>28000</v>
      </c>
      <c r="U7" s="16">
        <v>20000</v>
      </c>
      <c r="V7" s="16">
        <v>1500</v>
      </c>
      <c r="W7" s="17">
        <v>800</v>
      </c>
      <c r="X7" s="119">
        <f t="shared" si="5"/>
        <v>114211</v>
      </c>
      <c r="Y7" s="60">
        <f t="shared" si="6"/>
        <v>273589</v>
      </c>
    </row>
    <row r="8" spans="2:25" ht="22.5" customHeight="1" x14ac:dyDescent="0.15">
      <c r="B8" s="4" t="s">
        <v>7</v>
      </c>
      <c r="C8" s="15">
        <v>300000</v>
      </c>
      <c r="D8" s="16"/>
      <c r="E8" s="16">
        <v>15000</v>
      </c>
      <c r="F8" s="16">
        <v>35000</v>
      </c>
      <c r="G8" s="16">
        <v>10000</v>
      </c>
      <c r="H8" s="17">
        <v>26020</v>
      </c>
      <c r="I8" s="89">
        <f t="shared" si="0"/>
        <v>386020</v>
      </c>
      <c r="J8" s="42"/>
      <c r="K8" s="130">
        <f t="shared" si="1"/>
        <v>0</v>
      </c>
      <c r="L8" s="96">
        <f t="shared" si="2"/>
        <v>386020</v>
      </c>
      <c r="M8" s="18">
        <v>20418</v>
      </c>
      <c r="N8" s="16">
        <v>3239</v>
      </c>
      <c r="O8" s="16">
        <v>32353</v>
      </c>
      <c r="P8" s="17">
        <v>1544</v>
      </c>
      <c r="Q8" s="103">
        <f t="shared" si="3"/>
        <v>57554</v>
      </c>
      <c r="R8" s="135">
        <f t="shared" si="4"/>
        <v>328466</v>
      </c>
      <c r="S8" s="111">
        <v>6230</v>
      </c>
      <c r="T8" s="54">
        <v>28000</v>
      </c>
      <c r="U8" s="16">
        <v>20000</v>
      </c>
      <c r="V8" s="16">
        <v>1500</v>
      </c>
      <c r="W8" s="17">
        <v>800</v>
      </c>
      <c r="X8" s="119">
        <f t="shared" si="5"/>
        <v>114084</v>
      </c>
      <c r="Y8" s="60">
        <f t="shared" si="6"/>
        <v>271936</v>
      </c>
    </row>
    <row r="9" spans="2:25" ht="22.5" customHeight="1" x14ac:dyDescent="0.15">
      <c r="B9" s="4" t="s">
        <v>10</v>
      </c>
      <c r="C9" s="15">
        <v>300000</v>
      </c>
      <c r="D9" s="16"/>
      <c r="E9" s="16">
        <v>15000</v>
      </c>
      <c r="F9" s="16">
        <v>35000</v>
      </c>
      <c r="G9" s="16">
        <v>10000</v>
      </c>
      <c r="H9" s="17">
        <v>24100</v>
      </c>
      <c r="I9" s="89">
        <f t="shared" si="0"/>
        <v>384100</v>
      </c>
      <c r="J9" s="42"/>
      <c r="K9" s="130">
        <f t="shared" si="1"/>
        <v>0</v>
      </c>
      <c r="L9" s="96">
        <f t="shared" si="2"/>
        <v>384100</v>
      </c>
      <c r="M9" s="18">
        <v>20418</v>
      </c>
      <c r="N9" s="16">
        <v>3239</v>
      </c>
      <c r="O9" s="16">
        <v>32353</v>
      </c>
      <c r="P9" s="17">
        <v>1536</v>
      </c>
      <c r="Q9" s="103">
        <f t="shared" si="3"/>
        <v>57546</v>
      </c>
      <c r="R9" s="135">
        <f t="shared" si="4"/>
        <v>326554</v>
      </c>
      <c r="S9" s="111">
        <v>6230</v>
      </c>
      <c r="T9" s="54">
        <v>28000</v>
      </c>
      <c r="U9" s="16">
        <v>20000</v>
      </c>
      <c r="V9" s="16">
        <v>1500</v>
      </c>
      <c r="W9" s="17">
        <v>800</v>
      </c>
      <c r="X9" s="119">
        <f t="shared" si="5"/>
        <v>114076</v>
      </c>
      <c r="Y9" s="60">
        <f t="shared" si="6"/>
        <v>270024</v>
      </c>
    </row>
    <row r="10" spans="2:25" ht="22.5" customHeight="1" x14ac:dyDescent="0.15">
      <c r="B10" s="4" t="s">
        <v>11</v>
      </c>
      <c r="C10" s="15">
        <v>300000</v>
      </c>
      <c r="D10" s="16"/>
      <c r="E10" s="16">
        <v>15000</v>
      </c>
      <c r="F10" s="16">
        <v>35000</v>
      </c>
      <c r="G10" s="16">
        <v>10000</v>
      </c>
      <c r="H10" s="17">
        <v>25250</v>
      </c>
      <c r="I10" s="89">
        <f t="shared" si="0"/>
        <v>385250</v>
      </c>
      <c r="J10" s="42"/>
      <c r="K10" s="130">
        <f t="shared" si="1"/>
        <v>0</v>
      </c>
      <c r="L10" s="96">
        <f t="shared" si="2"/>
        <v>385250</v>
      </c>
      <c r="M10" s="18">
        <v>20418</v>
      </c>
      <c r="N10" s="16">
        <v>3239</v>
      </c>
      <c r="O10" s="16">
        <v>32353</v>
      </c>
      <c r="P10" s="17">
        <v>1541</v>
      </c>
      <c r="Q10" s="103">
        <f t="shared" si="3"/>
        <v>57551</v>
      </c>
      <c r="R10" s="135">
        <f t="shared" si="4"/>
        <v>327699</v>
      </c>
      <c r="S10" s="111">
        <v>6230</v>
      </c>
      <c r="T10" s="54">
        <v>31000</v>
      </c>
      <c r="U10" s="16">
        <v>20000</v>
      </c>
      <c r="V10" s="16">
        <v>1500</v>
      </c>
      <c r="W10" s="17">
        <v>800</v>
      </c>
      <c r="X10" s="119">
        <f t="shared" si="5"/>
        <v>117081</v>
      </c>
      <c r="Y10" s="60">
        <f t="shared" si="6"/>
        <v>268169</v>
      </c>
    </row>
    <row r="11" spans="2:25" ht="22.5" customHeight="1" x14ac:dyDescent="0.15">
      <c r="B11" s="4" t="s">
        <v>12</v>
      </c>
      <c r="C11" s="15">
        <v>300000</v>
      </c>
      <c r="D11" s="16"/>
      <c r="E11" s="16">
        <v>15000</v>
      </c>
      <c r="F11" s="16">
        <v>35000</v>
      </c>
      <c r="G11" s="16">
        <v>10000</v>
      </c>
      <c r="H11" s="17">
        <v>24800</v>
      </c>
      <c r="I11" s="89">
        <f t="shared" si="0"/>
        <v>384800</v>
      </c>
      <c r="J11" s="42">
        <v>45250</v>
      </c>
      <c r="K11" s="130">
        <f t="shared" si="1"/>
        <v>45250</v>
      </c>
      <c r="L11" s="96">
        <f t="shared" si="2"/>
        <v>430050</v>
      </c>
      <c r="M11" s="18">
        <v>20418</v>
      </c>
      <c r="N11" s="16">
        <v>3239</v>
      </c>
      <c r="O11" s="16">
        <v>32353</v>
      </c>
      <c r="P11" s="17">
        <v>1720</v>
      </c>
      <c r="Q11" s="103">
        <f t="shared" si="3"/>
        <v>57730</v>
      </c>
      <c r="R11" s="135">
        <f t="shared" si="4"/>
        <v>327070</v>
      </c>
      <c r="S11" s="111">
        <v>6230</v>
      </c>
      <c r="T11" s="54">
        <v>29000</v>
      </c>
      <c r="U11" s="16">
        <v>20000</v>
      </c>
      <c r="V11" s="16">
        <v>1500</v>
      </c>
      <c r="W11" s="17">
        <v>800</v>
      </c>
      <c r="X11" s="119">
        <f t="shared" si="5"/>
        <v>115260</v>
      </c>
      <c r="Y11" s="60">
        <f t="shared" si="6"/>
        <v>314790</v>
      </c>
    </row>
    <row r="12" spans="2:25" ht="22.5" customHeight="1" x14ac:dyDescent="0.15">
      <c r="B12" s="4" t="s">
        <v>13</v>
      </c>
      <c r="C12" s="15">
        <v>300000</v>
      </c>
      <c r="D12" s="16"/>
      <c r="E12" s="16">
        <v>15000</v>
      </c>
      <c r="F12" s="16">
        <v>35000</v>
      </c>
      <c r="G12" s="16">
        <v>10000</v>
      </c>
      <c r="H12" s="17">
        <v>23000</v>
      </c>
      <c r="I12" s="89">
        <f t="shared" si="0"/>
        <v>383000</v>
      </c>
      <c r="J12" s="42"/>
      <c r="K12" s="130">
        <f t="shared" si="1"/>
        <v>0</v>
      </c>
      <c r="L12" s="96">
        <f t="shared" si="2"/>
        <v>383000</v>
      </c>
      <c r="M12" s="18">
        <v>20418</v>
      </c>
      <c r="N12" s="16">
        <v>3239</v>
      </c>
      <c r="O12" s="16">
        <v>32353</v>
      </c>
      <c r="P12" s="17">
        <v>1532</v>
      </c>
      <c r="Q12" s="103">
        <f t="shared" si="3"/>
        <v>57542</v>
      </c>
      <c r="R12" s="135">
        <f t="shared" si="4"/>
        <v>325458</v>
      </c>
      <c r="S12" s="111">
        <v>6110</v>
      </c>
      <c r="T12" s="54">
        <v>29000</v>
      </c>
      <c r="U12" s="16">
        <v>20000</v>
      </c>
      <c r="V12" s="16">
        <v>1500</v>
      </c>
      <c r="W12" s="17">
        <v>800</v>
      </c>
      <c r="X12" s="119">
        <f t="shared" si="5"/>
        <v>114952</v>
      </c>
      <c r="Y12" s="60">
        <f t="shared" si="6"/>
        <v>268048</v>
      </c>
    </row>
    <row r="13" spans="2:25" ht="22.5" customHeight="1" x14ac:dyDescent="0.15">
      <c r="B13" s="4" t="s">
        <v>14</v>
      </c>
      <c r="C13" s="15">
        <v>300000</v>
      </c>
      <c r="D13" s="16"/>
      <c r="E13" s="16">
        <v>15000</v>
      </c>
      <c r="F13" s="16">
        <v>35000</v>
      </c>
      <c r="G13" s="16">
        <v>10000</v>
      </c>
      <c r="H13" s="17">
        <v>25780</v>
      </c>
      <c r="I13" s="89">
        <f t="shared" si="0"/>
        <v>385780</v>
      </c>
      <c r="J13" s="42"/>
      <c r="K13" s="130">
        <f t="shared" si="1"/>
        <v>0</v>
      </c>
      <c r="L13" s="96">
        <f t="shared" si="2"/>
        <v>385780</v>
      </c>
      <c r="M13" s="18">
        <v>20418</v>
      </c>
      <c r="N13" s="16">
        <v>3239</v>
      </c>
      <c r="O13" s="16">
        <v>32353</v>
      </c>
      <c r="P13" s="17">
        <v>1543</v>
      </c>
      <c r="Q13" s="103">
        <f t="shared" si="3"/>
        <v>57553</v>
      </c>
      <c r="R13" s="135">
        <f t="shared" si="4"/>
        <v>328227</v>
      </c>
      <c r="S13" s="111">
        <v>6230</v>
      </c>
      <c r="T13" s="54">
        <v>29000</v>
      </c>
      <c r="U13" s="16">
        <v>20000</v>
      </c>
      <c r="V13" s="16">
        <v>1500</v>
      </c>
      <c r="W13" s="17">
        <v>800</v>
      </c>
      <c r="X13" s="119">
        <f t="shared" si="5"/>
        <v>115083</v>
      </c>
      <c r="Y13" s="60">
        <f t="shared" si="6"/>
        <v>270697</v>
      </c>
    </row>
    <row r="14" spans="2:25" ht="22.5" customHeight="1" x14ac:dyDescent="0.15">
      <c r="B14" s="4" t="s">
        <v>15</v>
      </c>
      <c r="C14" s="15">
        <v>300000</v>
      </c>
      <c r="D14" s="16"/>
      <c r="E14" s="16">
        <v>15000</v>
      </c>
      <c r="F14" s="16">
        <v>35000</v>
      </c>
      <c r="G14" s="16">
        <v>10000</v>
      </c>
      <c r="H14" s="17">
        <v>25890</v>
      </c>
      <c r="I14" s="89">
        <f t="shared" si="0"/>
        <v>385890</v>
      </c>
      <c r="J14" s="42"/>
      <c r="K14" s="130">
        <f t="shared" si="1"/>
        <v>0</v>
      </c>
      <c r="L14" s="96">
        <f t="shared" si="2"/>
        <v>385890</v>
      </c>
      <c r="M14" s="18">
        <v>20418</v>
      </c>
      <c r="N14" s="16">
        <v>3239</v>
      </c>
      <c r="O14" s="16">
        <v>32353</v>
      </c>
      <c r="P14" s="17">
        <v>1544</v>
      </c>
      <c r="Q14" s="103">
        <f t="shared" si="3"/>
        <v>57554</v>
      </c>
      <c r="R14" s="135">
        <f t="shared" si="4"/>
        <v>328336</v>
      </c>
      <c r="S14" s="111">
        <v>6230</v>
      </c>
      <c r="T14" s="54">
        <v>29000</v>
      </c>
      <c r="U14" s="16">
        <v>20000</v>
      </c>
      <c r="V14" s="16">
        <v>1500</v>
      </c>
      <c r="W14" s="17">
        <v>800</v>
      </c>
      <c r="X14" s="119">
        <f t="shared" si="5"/>
        <v>115084</v>
      </c>
      <c r="Y14" s="60">
        <f t="shared" si="6"/>
        <v>270806</v>
      </c>
    </row>
    <row r="15" spans="2:25" ht="22.5" customHeight="1" x14ac:dyDescent="0.15">
      <c r="B15" s="4" t="s">
        <v>16</v>
      </c>
      <c r="C15" s="15">
        <v>300000</v>
      </c>
      <c r="D15" s="16"/>
      <c r="E15" s="16">
        <v>15000</v>
      </c>
      <c r="F15" s="16">
        <v>35000</v>
      </c>
      <c r="G15" s="16">
        <v>10000</v>
      </c>
      <c r="H15" s="17">
        <v>25200</v>
      </c>
      <c r="I15" s="89">
        <f t="shared" si="0"/>
        <v>385200</v>
      </c>
      <c r="J15" s="42"/>
      <c r="K15" s="130">
        <f t="shared" si="1"/>
        <v>0</v>
      </c>
      <c r="L15" s="96">
        <f t="shared" si="2"/>
        <v>385200</v>
      </c>
      <c r="M15" s="18">
        <v>20418</v>
      </c>
      <c r="N15" s="16">
        <v>3239</v>
      </c>
      <c r="O15" s="16">
        <v>32353</v>
      </c>
      <c r="P15" s="17">
        <v>1541</v>
      </c>
      <c r="Q15" s="103">
        <f t="shared" si="3"/>
        <v>57551</v>
      </c>
      <c r="R15" s="135">
        <f t="shared" si="4"/>
        <v>327649</v>
      </c>
      <c r="S15" s="111">
        <v>6230</v>
      </c>
      <c r="T15" s="54">
        <v>29000</v>
      </c>
      <c r="U15" s="16">
        <v>20000</v>
      </c>
      <c r="V15" s="16">
        <v>1500</v>
      </c>
      <c r="W15" s="17">
        <v>800</v>
      </c>
      <c r="X15" s="119">
        <f t="shared" si="5"/>
        <v>115081</v>
      </c>
      <c r="Y15" s="60">
        <f t="shared" si="6"/>
        <v>270119</v>
      </c>
    </row>
    <row r="16" spans="2:25" ht="22.5" customHeight="1" thickBot="1" x14ac:dyDescent="0.2">
      <c r="B16" s="5" t="s">
        <v>17</v>
      </c>
      <c r="C16" s="19">
        <v>300000</v>
      </c>
      <c r="D16" s="20"/>
      <c r="E16" s="20">
        <v>15000</v>
      </c>
      <c r="F16" s="20">
        <v>35000</v>
      </c>
      <c r="G16" s="20">
        <v>10000</v>
      </c>
      <c r="H16" s="21">
        <v>26500</v>
      </c>
      <c r="I16" s="90">
        <f t="shared" si="0"/>
        <v>386500</v>
      </c>
      <c r="J16" s="43"/>
      <c r="K16" s="131">
        <f t="shared" si="1"/>
        <v>0</v>
      </c>
      <c r="L16" s="97">
        <f t="shared" si="2"/>
        <v>386500</v>
      </c>
      <c r="M16" s="22">
        <v>20418</v>
      </c>
      <c r="N16" s="20">
        <v>3239</v>
      </c>
      <c r="O16" s="20">
        <v>32353</v>
      </c>
      <c r="P16" s="21">
        <v>1546</v>
      </c>
      <c r="Q16" s="104">
        <f t="shared" si="3"/>
        <v>57556</v>
      </c>
      <c r="R16" s="136">
        <f t="shared" si="4"/>
        <v>328944</v>
      </c>
      <c r="S16" s="112">
        <v>6230</v>
      </c>
      <c r="T16" s="55">
        <v>29000</v>
      </c>
      <c r="U16" s="20">
        <v>20000</v>
      </c>
      <c r="V16" s="20">
        <v>1500</v>
      </c>
      <c r="W16" s="21">
        <v>800</v>
      </c>
      <c r="X16" s="120">
        <f t="shared" si="5"/>
        <v>115086</v>
      </c>
      <c r="Y16" s="61">
        <f t="shared" si="6"/>
        <v>271414</v>
      </c>
    </row>
    <row r="17" spans="2:25" ht="22.5" customHeight="1" thickTop="1" thickBot="1" x14ac:dyDescent="0.2">
      <c r="B17" s="6" t="s">
        <v>18</v>
      </c>
      <c r="C17" s="23">
        <f>SUBTOTAL(9,C5:C16)</f>
        <v>3600000</v>
      </c>
      <c r="D17" s="24">
        <f t="shared" ref="D17:Y17" si="7">SUBTOTAL(9,D5:D16)</f>
        <v>0</v>
      </c>
      <c r="E17" s="24">
        <f t="shared" si="7"/>
        <v>180000</v>
      </c>
      <c r="F17" s="24">
        <f t="shared" si="7"/>
        <v>420000</v>
      </c>
      <c r="G17" s="24">
        <f t="shared" si="7"/>
        <v>120000</v>
      </c>
      <c r="H17" s="25">
        <f t="shared" si="7"/>
        <v>306410</v>
      </c>
      <c r="I17" s="91">
        <f t="shared" si="7"/>
        <v>4626410</v>
      </c>
      <c r="J17" s="44">
        <f t="shared" si="7"/>
        <v>90500</v>
      </c>
      <c r="K17" s="132">
        <f t="shared" si="7"/>
        <v>90500</v>
      </c>
      <c r="L17" s="98">
        <f t="shared" si="7"/>
        <v>4716910</v>
      </c>
      <c r="M17" s="26">
        <f t="shared" si="7"/>
        <v>245016</v>
      </c>
      <c r="N17" s="24">
        <f t="shared" si="7"/>
        <v>38868</v>
      </c>
      <c r="O17" s="24">
        <f t="shared" si="7"/>
        <v>388236</v>
      </c>
      <c r="P17" s="25">
        <f t="shared" si="7"/>
        <v>18867</v>
      </c>
      <c r="Q17" s="105">
        <f t="shared" si="7"/>
        <v>690987</v>
      </c>
      <c r="R17" s="137">
        <f t="shared" si="7"/>
        <v>3935423</v>
      </c>
      <c r="S17" s="113">
        <f t="shared" si="7"/>
        <v>74760</v>
      </c>
      <c r="T17" s="56">
        <f t="shared" ref="T17" si="8">SUBTOTAL(9,T5:T16)</f>
        <v>345000</v>
      </c>
      <c r="U17" s="24">
        <f t="shared" ref="U17" si="9">SUBTOTAL(9,U5:U16)</f>
        <v>240000</v>
      </c>
      <c r="V17" s="24">
        <f t="shared" ref="V17" si="10">SUBTOTAL(9,V5:V16)</f>
        <v>18000</v>
      </c>
      <c r="W17" s="25">
        <f t="shared" ref="W17" si="11">SUBTOTAL(9,W5:W16)</f>
        <v>9600</v>
      </c>
      <c r="X17" s="121">
        <f t="shared" si="7"/>
        <v>1378347</v>
      </c>
      <c r="Y17" s="62">
        <f t="shared" si="7"/>
        <v>3338563</v>
      </c>
    </row>
    <row r="18" spans="2:25" ht="22.5" customHeight="1" x14ac:dyDescent="0.15">
      <c r="B18" s="7" t="s">
        <v>20</v>
      </c>
      <c r="C18" s="27">
        <v>1000000</v>
      </c>
      <c r="D18" s="77"/>
      <c r="E18" s="77"/>
      <c r="F18" s="77"/>
      <c r="G18" s="77"/>
      <c r="H18" s="78"/>
      <c r="I18" s="92">
        <f t="shared" ref="I18:I20" si="12">SUM(C18:H18)</f>
        <v>1000000</v>
      </c>
      <c r="J18" s="66"/>
      <c r="K18" s="67"/>
      <c r="L18" s="99">
        <f t="shared" ref="L18:L20" si="13">I18+K18</f>
        <v>1000000</v>
      </c>
      <c r="M18" s="30">
        <v>49850</v>
      </c>
      <c r="N18" s="28">
        <v>7900</v>
      </c>
      <c r="O18" s="28">
        <v>89140</v>
      </c>
      <c r="P18" s="29">
        <f>L18*0.4%</f>
        <v>4000</v>
      </c>
      <c r="Q18" s="106">
        <f t="shared" ref="Q18:Q20" si="14">SUM(M18:P18)</f>
        <v>150890</v>
      </c>
      <c r="R18" s="138">
        <f t="shared" ref="R18:R20" si="15">I18-Q18</f>
        <v>849110</v>
      </c>
      <c r="S18" s="114">
        <f>L18*10.21%</f>
        <v>102100.00000000001</v>
      </c>
      <c r="T18" s="74"/>
      <c r="U18" s="28">
        <v>100000</v>
      </c>
      <c r="V18" s="77"/>
      <c r="W18" s="78"/>
      <c r="X18" s="122">
        <f t="shared" si="5"/>
        <v>352990</v>
      </c>
      <c r="Y18" s="63">
        <f t="shared" ref="Y18:Y20" si="16">L18-X18</f>
        <v>647010</v>
      </c>
    </row>
    <row r="19" spans="2:25" ht="22.5" customHeight="1" x14ac:dyDescent="0.15">
      <c r="B19" s="4" t="s">
        <v>19</v>
      </c>
      <c r="C19" s="15">
        <v>1200000</v>
      </c>
      <c r="D19" s="79"/>
      <c r="E19" s="79"/>
      <c r="F19" s="79"/>
      <c r="G19" s="79"/>
      <c r="H19" s="80"/>
      <c r="I19" s="89">
        <f t="shared" si="12"/>
        <v>1200000</v>
      </c>
      <c r="J19" s="68"/>
      <c r="K19" s="69"/>
      <c r="L19" s="96">
        <f t="shared" si="13"/>
        <v>1200000</v>
      </c>
      <c r="M19" s="18">
        <v>59820</v>
      </c>
      <c r="N19" s="16">
        <v>9480</v>
      </c>
      <c r="O19" s="16">
        <v>106967</v>
      </c>
      <c r="P19" s="17">
        <f t="shared" ref="P19:P20" si="17">L19*0.4%</f>
        <v>4800</v>
      </c>
      <c r="Q19" s="103">
        <f t="shared" si="14"/>
        <v>181067</v>
      </c>
      <c r="R19" s="135">
        <f t="shared" si="15"/>
        <v>1018933</v>
      </c>
      <c r="S19" s="111">
        <f t="shared" ref="S19:S20" si="18">L19*10.21%</f>
        <v>122520.00000000001</v>
      </c>
      <c r="T19" s="75"/>
      <c r="U19" s="16">
        <v>100000</v>
      </c>
      <c r="V19" s="79"/>
      <c r="W19" s="80"/>
      <c r="X19" s="119">
        <f t="shared" si="5"/>
        <v>403587</v>
      </c>
      <c r="Y19" s="60">
        <f t="shared" si="16"/>
        <v>796413</v>
      </c>
    </row>
    <row r="20" spans="2:25" ht="22.5" customHeight="1" thickBot="1" x14ac:dyDescent="0.2">
      <c r="B20" s="8"/>
      <c r="C20" s="31"/>
      <c r="D20" s="81"/>
      <c r="E20" s="81"/>
      <c r="F20" s="81"/>
      <c r="G20" s="81"/>
      <c r="H20" s="82"/>
      <c r="I20" s="93">
        <f t="shared" si="12"/>
        <v>0</v>
      </c>
      <c r="J20" s="70"/>
      <c r="K20" s="71"/>
      <c r="L20" s="100">
        <f t="shared" si="13"/>
        <v>0</v>
      </c>
      <c r="M20" s="34"/>
      <c r="N20" s="32"/>
      <c r="O20" s="32"/>
      <c r="P20" s="33">
        <f t="shared" si="17"/>
        <v>0</v>
      </c>
      <c r="Q20" s="107">
        <f t="shared" si="14"/>
        <v>0</v>
      </c>
      <c r="R20" s="139">
        <f t="shared" si="15"/>
        <v>0</v>
      </c>
      <c r="S20" s="115">
        <f t="shared" si="18"/>
        <v>0</v>
      </c>
      <c r="T20" s="76"/>
      <c r="U20" s="32"/>
      <c r="V20" s="81"/>
      <c r="W20" s="82"/>
      <c r="X20" s="123">
        <f t="shared" si="5"/>
        <v>0</v>
      </c>
      <c r="Y20" s="64">
        <f t="shared" si="16"/>
        <v>0</v>
      </c>
    </row>
    <row r="21" spans="2:25" ht="22.5" customHeight="1" thickTop="1" thickBot="1" x14ac:dyDescent="0.2">
      <c r="B21" s="9" t="s">
        <v>21</v>
      </c>
      <c r="C21" s="35">
        <f>SUBTOTAL(9,C18:C20)</f>
        <v>2200000</v>
      </c>
      <c r="D21" s="85"/>
      <c r="E21" s="85"/>
      <c r="F21" s="85"/>
      <c r="G21" s="85"/>
      <c r="H21" s="83"/>
      <c r="I21" s="94">
        <f t="shared" ref="D21:I21" si="19">SUBTOTAL(9,I18:I20)</f>
        <v>2200000</v>
      </c>
      <c r="J21" s="72"/>
      <c r="K21" s="73"/>
      <c r="L21" s="101">
        <f t="shared" ref="L21:Y21" si="20">SUBTOTAL(9,L18:L20)</f>
        <v>2200000</v>
      </c>
      <c r="M21" s="38">
        <f t="shared" si="20"/>
        <v>109670</v>
      </c>
      <c r="N21" s="36">
        <f t="shared" si="20"/>
        <v>17380</v>
      </c>
      <c r="O21" s="36">
        <f t="shared" si="20"/>
        <v>196107</v>
      </c>
      <c r="P21" s="37">
        <f t="shared" si="20"/>
        <v>8800</v>
      </c>
      <c r="Q21" s="108">
        <f t="shared" si="20"/>
        <v>331957</v>
      </c>
      <c r="R21" s="140">
        <f t="shared" si="20"/>
        <v>1868043</v>
      </c>
      <c r="S21" s="116">
        <f t="shared" si="20"/>
        <v>224620.00000000003</v>
      </c>
      <c r="T21" s="84"/>
      <c r="U21" s="36">
        <f t="shared" si="20"/>
        <v>200000</v>
      </c>
      <c r="V21" s="85"/>
      <c r="W21" s="83"/>
      <c r="X21" s="124">
        <f t="shared" si="20"/>
        <v>756577</v>
      </c>
      <c r="Y21" s="65">
        <f t="shared" si="20"/>
        <v>1443423</v>
      </c>
    </row>
    <row r="22" spans="2:25" ht="22.5" customHeight="1" thickBot="1" x14ac:dyDescent="0.2">
      <c r="B22" s="10" t="s">
        <v>22</v>
      </c>
      <c r="C22" s="35">
        <f>SUBTOTAL(9,C5:C21)</f>
        <v>5800000</v>
      </c>
      <c r="D22" s="36">
        <f t="shared" ref="D22:Y22" si="21">SUBTOTAL(9,D5:D21)</f>
        <v>0</v>
      </c>
      <c r="E22" s="36">
        <f t="shared" si="21"/>
        <v>180000</v>
      </c>
      <c r="F22" s="36">
        <f t="shared" si="21"/>
        <v>420000</v>
      </c>
      <c r="G22" s="36">
        <f t="shared" si="21"/>
        <v>120000</v>
      </c>
      <c r="H22" s="37">
        <f t="shared" si="21"/>
        <v>306410</v>
      </c>
      <c r="I22" s="94">
        <f t="shared" si="21"/>
        <v>6826410</v>
      </c>
      <c r="J22" s="45">
        <f t="shared" si="21"/>
        <v>90500</v>
      </c>
      <c r="K22" s="133">
        <f t="shared" si="21"/>
        <v>90500</v>
      </c>
      <c r="L22" s="101">
        <f t="shared" si="21"/>
        <v>6916910</v>
      </c>
      <c r="M22" s="38">
        <f t="shared" si="21"/>
        <v>354686</v>
      </c>
      <c r="N22" s="36">
        <f t="shared" si="21"/>
        <v>56248</v>
      </c>
      <c r="O22" s="36">
        <f t="shared" si="21"/>
        <v>584343</v>
      </c>
      <c r="P22" s="37">
        <f t="shared" si="21"/>
        <v>27667</v>
      </c>
      <c r="Q22" s="108">
        <f t="shared" si="21"/>
        <v>1022944</v>
      </c>
      <c r="R22" s="140">
        <f t="shared" si="21"/>
        <v>5803466</v>
      </c>
      <c r="S22" s="116">
        <f t="shared" si="21"/>
        <v>299380</v>
      </c>
      <c r="T22" s="57">
        <f t="shared" si="21"/>
        <v>345000</v>
      </c>
      <c r="U22" s="36">
        <f t="shared" si="21"/>
        <v>440000</v>
      </c>
      <c r="V22" s="36">
        <f t="shared" si="21"/>
        <v>18000</v>
      </c>
      <c r="W22" s="37">
        <f t="shared" si="21"/>
        <v>9600</v>
      </c>
      <c r="X22" s="124">
        <f t="shared" si="21"/>
        <v>2134924</v>
      </c>
      <c r="Y22" s="65">
        <f t="shared" si="21"/>
        <v>4781986</v>
      </c>
    </row>
    <row r="23" spans="2:25" ht="22.5" customHeight="1" x14ac:dyDescent="0.15"/>
    <row r="24" spans="2:25" ht="22.5" customHeight="1" x14ac:dyDescent="0.15"/>
    <row r="25" spans="2:25" ht="22.5" customHeight="1" x14ac:dyDescent="0.15"/>
    <row r="26" spans="2:25" ht="22.5" customHeight="1" x14ac:dyDescent="0.15"/>
    <row r="27" spans="2:25" ht="22.5" customHeight="1" x14ac:dyDescent="0.15"/>
    <row r="28" spans="2:25" ht="22.5" customHeight="1" x14ac:dyDescent="0.15"/>
    <row r="29" spans="2:25" ht="22.5" customHeight="1" x14ac:dyDescent="0.15"/>
    <row r="30" spans="2:25" ht="22.5" customHeight="1" x14ac:dyDescent="0.15"/>
    <row r="31" spans="2:25" ht="22.5" customHeight="1" x14ac:dyDescent="0.15"/>
    <row r="32" spans="2:25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</sheetData>
  <mergeCells count="1">
    <mergeCell ref="C2:F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0"/>
  <sheetViews>
    <sheetView zoomScale="80" zoomScaleNormal="80" workbookViewId="0">
      <selection activeCell="P5" sqref="P5"/>
    </sheetView>
  </sheetViews>
  <sheetFormatPr defaultRowHeight="13.5" x14ac:dyDescent="0.15"/>
  <cols>
    <col min="1" max="1" width="2.75" style="1" customWidth="1"/>
    <col min="2" max="2" width="10.125" style="2" customWidth="1"/>
    <col min="3" max="10" width="10.625" style="1" customWidth="1"/>
    <col min="11" max="16384" width="9" style="1"/>
  </cols>
  <sheetData>
    <row r="2" spans="2:10" ht="22.5" customHeight="1" x14ac:dyDescent="0.15">
      <c r="C2" s="141" t="s">
        <v>40</v>
      </c>
      <c r="D2" s="142"/>
      <c r="E2" s="142"/>
      <c r="F2" s="142"/>
    </row>
    <row r="3" spans="2:10" ht="9.75" customHeight="1" thickBot="1" x14ac:dyDescent="0.2"/>
    <row r="4" spans="2:10" s="50" customFormat="1" ht="36" customHeight="1" thickBot="1" x14ac:dyDescent="0.2">
      <c r="B4" s="46"/>
      <c r="C4" s="40" t="s">
        <v>25</v>
      </c>
      <c r="D4" s="39" t="s">
        <v>26</v>
      </c>
      <c r="E4" s="47" t="s">
        <v>27</v>
      </c>
      <c r="F4" s="86" t="s">
        <v>32</v>
      </c>
      <c r="G4" s="87" t="s">
        <v>33</v>
      </c>
      <c r="H4" s="109" t="s">
        <v>5</v>
      </c>
      <c r="I4" s="117" t="s">
        <v>37</v>
      </c>
      <c r="J4" s="58" t="s">
        <v>36</v>
      </c>
    </row>
    <row r="5" spans="2:10" ht="22.5" customHeight="1" thickTop="1" x14ac:dyDescent="0.15">
      <c r="B5" s="3" t="s">
        <v>8</v>
      </c>
      <c r="C5" s="88">
        <v>385650</v>
      </c>
      <c r="D5" s="129">
        <v>45250</v>
      </c>
      <c r="E5" s="95">
        <f>C5+D5</f>
        <v>430900</v>
      </c>
      <c r="F5" s="102">
        <v>57733</v>
      </c>
      <c r="G5" s="134">
        <f>C5-F5</f>
        <v>327917</v>
      </c>
      <c r="H5" s="110">
        <v>6230</v>
      </c>
      <c r="I5" s="118">
        <v>114263</v>
      </c>
      <c r="J5" s="59">
        <f>E5-I5</f>
        <v>316637</v>
      </c>
    </row>
    <row r="6" spans="2:10" ht="22.5" customHeight="1" x14ac:dyDescent="0.15">
      <c r="B6" s="4" t="s">
        <v>9</v>
      </c>
      <c r="C6" s="89">
        <v>386420</v>
      </c>
      <c r="D6" s="130">
        <v>0</v>
      </c>
      <c r="E6" s="96">
        <f>C6+D6</f>
        <v>386420</v>
      </c>
      <c r="F6" s="103">
        <v>57556</v>
      </c>
      <c r="G6" s="135">
        <f>C6-F6</f>
        <v>328864</v>
      </c>
      <c r="H6" s="111">
        <v>6230</v>
      </c>
      <c r="I6" s="119">
        <v>114086</v>
      </c>
      <c r="J6" s="60">
        <f>E6-I6</f>
        <v>272334</v>
      </c>
    </row>
    <row r="7" spans="2:10" ht="22.5" customHeight="1" x14ac:dyDescent="0.15">
      <c r="B7" s="4" t="s">
        <v>6</v>
      </c>
      <c r="C7" s="89">
        <v>387800</v>
      </c>
      <c r="D7" s="130">
        <v>0</v>
      </c>
      <c r="E7" s="96">
        <f>C7+D7</f>
        <v>387800</v>
      </c>
      <c r="F7" s="103">
        <v>57561</v>
      </c>
      <c r="G7" s="135">
        <f>C7-F7</f>
        <v>330239</v>
      </c>
      <c r="H7" s="111">
        <v>6350</v>
      </c>
      <c r="I7" s="119">
        <v>114211</v>
      </c>
      <c r="J7" s="60">
        <f>E7-I7</f>
        <v>273589</v>
      </c>
    </row>
    <row r="8" spans="2:10" ht="22.5" customHeight="1" x14ac:dyDescent="0.15">
      <c r="B8" s="4" t="s">
        <v>7</v>
      </c>
      <c r="C8" s="89">
        <v>386020</v>
      </c>
      <c r="D8" s="130">
        <v>0</v>
      </c>
      <c r="E8" s="96">
        <f>C8+D8</f>
        <v>386020</v>
      </c>
      <c r="F8" s="103">
        <v>57554</v>
      </c>
      <c r="G8" s="135">
        <f>C8-F8</f>
        <v>328466</v>
      </c>
      <c r="H8" s="111">
        <v>6230</v>
      </c>
      <c r="I8" s="119">
        <v>114084</v>
      </c>
      <c r="J8" s="60">
        <f>E8-I8</f>
        <v>271936</v>
      </c>
    </row>
    <row r="9" spans="2:10" ht="22.5" customHeight="1" x14ac:dyDescent="0.15">
      <c r="B9" s="4" t="s">
        <v>10</v>
      </c>
      <c r="C9" s="89">
        <v>384100</v>
      </c>
      <c r="D9" s="130">
        <v>0</v>
      </c>
      <c r="E9" s="96">
        <f>C9+D9</f>
        <v>384100</v>
      </c>
      <c r="F9" s="103">
        <v>57546</v>
      </c>
      <c r="G9" s="135">
        <f>C9-F9</f>
        <v>326554</v>
      </c>
      <c r="H9" s="111">
        <v>6230</v>
      </c>
      <c r="I9" s="119">
        <v>114076</v>
      </c>
      <c r="J9" s="60">
        <f>E9-I9</f>
        <v>270024</v>
      </c>
    </row>
    <row r="10" spans="2:10" ht="22.5" customHeight="1" x14ac:dyDescent="0.15">
      <c r="B10" s="4" t="s">
        <v>11</v>
      </c>
      <c r="C10" s="89">
        <v>385250</v>
      </c>
      <c r="D10" s="130">
        <v>0</v>
      </c>
      <c r="E10" s="96">
        <f>C10+D10</f>
        <v>385250</v>
      </c>
      <c r="F10" s="103">
        <v>57551</v>
      </c>
      <c r="G10" s="135">
        <f>C10-F10</f>
        <v>327699</v>
      </c>
      <c r="H10" s="111">
        <v>6230</v>
      </c>
      <c r="I10" s="119">
        <v>117081</v>
      </c>
      <c r="J10" s="60">
        <f>E10-I10</f>
        <v>268169</v>
      </c>
    </row>
    <row r="11" spans="2:10" ht="22.5" customHeight="1" x14ac:dyDescent="0.15">
      <c r="B11" s="4" t="s">
        <v>12</v>
      </c>
      <c r="C11" s="89">
        <v>384800</v>
      </c>
      <c r="D11" s="130">
        <v>45250</v>
      </c>
      <c r="E11" s="96">
        <f>C11+D11</f>
        <v>430050</v>
      </c>
      <c r="F11" s="103">
        <v>57730</v>
      </c>
      <c r="G11" s="135">
        <f>C11-F11</f>
        <v>327070</v>
      </c>
      <c r="H11" s="111">
        <v>6230</v>
      </c>
      <c r="I11" s="119">
        <v>115260</v>
      </c>
      <c r="J11" s="60">
        <f>E11-I11</f>
        <v>314790</v>
      </c>
    </row>
    <row r="12" spans="2:10" ht="22.5" customHeight="1" x14ac:dyDescent="0.15">
      <c r="B12" s="4" t="s">
        <v>13</v>
      </c>
      <c r="C12" s="89">
        <v>383000</v>
      </c>
      <c r="D12" s="130">
        <v>0</v>
      </c>
      <c r="E12" s="96">
        <f>C12+D12</f>
        <v>383000</v>
      </c>
      <c r="F12" s="103">
        <v>57542</v>
      </c>
      <c r="G12" s="135">
        <f>C12-F12</f>
        <v>325458</v>
      </c>
      <c r="H12" s="111">
        <v>6110</v>
      </c>
      <c r="I12" s="119">
        <v>114952</v>
      </c>
      <c r="J12" s="60">
        <f>E12-I12</f>
        <v>268048</v>
      </c>
    </row>
    <row r="13" spans="2:10" ht="22.5" customHeight="1" x14ac:dyDescent="0.15">
      <c r="B13" s="4" t="s">
        <v>14</v>
      </c>
      <c r="C13" s="89">
        <v>385780</v>
      </c>
      <c r="D13" s="130">
        <v>0</v>
      </c>
      <c r="E13" s="96">
        <f>C13+D13</f>
        <v>385780</v>
      </c>
      <c r="F13" s="103">
        <v>57553</v>
      </c>
      <c r="G13" s="135">
        <f>C13-F13</f>
        <v>328227</v>
      </c>
      <c r="H13" s="111">
        <v>6230</v>
      </c>
      <c r="I13" s="119">
        <v>115083</v>
      </c>
      <c r="J13" s="60">
        <f>E13-I13</f>
        <v>270697</v>
      </c>
    </row>
    <row r="14" spans="2:10" ht="22.5" customHeight="1" x14ac:dyDescent="0.15">
      <c r="B14" s="4" t="s">
        <v>15</v>
      </c>
      <c r="C14" s="89">
        <v>385890</v>
      </c>
      <c r="D14" s="130">
        <v>0</v>
      </c>
      <c r="E14" s="96">
        <f>C14+D14</f>
        <v>385890</v>
      </c>
      <c r="F14" s="103">
        <v>57554</v>
      </c>
      <c r="G14" s="135">
        <f>C14-F14</f>
        <v>328336</v>
      </c>
      <c r="H14" s="111">
        <v>6230</v>
      </c>
      <c r="I14" s="119">
        <v>115084</v>
      </c>
      <c r="J14" s="60">
        <f>E14-I14</f>
        <v>270806</v>
      </c>
    </row>
    <row r="15" spans="2:10" ht="22.5" customHeight="1" x14ac:dyDescent="0.15">
      <c r="B15" s="4" t="s">
        <v>16</v>
      </c>
      <c r="C15" s="89">
        <v>385200</v>
      </c>
      <c r="D15" s="130">
        <v>0</v>
      </c>
      <c r="E15" s="96">
        <f>C15+D15</f>
        <v>385200</v>
      </c>
      <c r="F15" s="103">
        <v>57551</v>
      </c>
      <c r="G15" s="135">
        <f>C15-F15</f>
        <v>327649</v>
      </c>
      <c r="H15" s="111">
        <v>6230</v>
      </c>
      <c r="I15" s="119">
        <v>115081</v>
      </c>
      <c r="J15" s="60">
        <f>E15-I15</f>
        <v>270119</v>
      </c>
    </row>
    <row r="16" spans="2:10" ht="22.5" customHeight="1" thickBot="1" x14ac:dyDescent="0.2">
      <c r="B16" s="5" t="s">
        <v>17</v>
      </c>
      <c r="C16" s="90">
        <v>386500</v>
      </c>
      <c r="D16" s="131">
        <v>0</v>
      </c>
      <c r="E16" s="97">
        <f>C16+D16</f>
        <v>386500</v>
      </c>
      <c r="F16" s="104">
        <v>57556</v>
      </c>
      <c r="G16" s="136">
        <f>C16-F16</f>
        <v>328944</v>
      </c>
      <c r="H16" s="112">
        <v>6230</v>
      </c>
      <c r="I16" s="120">
        <v>115086</v>
      </c>
      <c r="J16" s="61">
        <f>E16-I16</f>
        <v>271414</v>
      </c>
    </row>
    <row r="17" spans="2:10" ht="22.5" customHeight="1" thickTop="1" thickBot="1" x14ac:dyDescent="0.2">
      <c r="B17" s="6" t="s">
        <v>18</v>
      </c>
      <c r="C17" s="91">
        <f t="shared" ref="C17:J17" si="0">SUBTOTAL(9,C5:C16)</f>
        <v>4626410</v>
      </c>
      <c r="D17" s="132">
        <f t="shared" si="0"/>
        <v>90500</v>
      </c>
      <c r="E17" s="98">
        <f t="shared" si="0"/>
        <v>4716910</v>
      </c>
      <c r="F17" s="105">
        <f t="shared" si="0"/>
        <v>690987</v>
      </c>
      <c r="G17" s="137">
        <f t="shared" si="0"/>
        <v>3935423</v>
      </c>
      <c r="H17" s="113">
        <f t="shared" si="0"/>
        <v>74760</v>
      </c>
      <c r="I17" s="121">
        <f t="shared" si="0"/>
        <v>1378347</v>
      </c>
      <c r="J17" s="62">
        <f t="shared" si="0"/>
        <v>3338563</v>
      </c>
    </row>
    <row r="18" spans="2:10" ht="22.5" customHeight="1" x14ac:dyDescent="0.15">
      <c r="B18" s="7" t="s">
        <v>20</v>
      </c>
      <c r="C18" s="92">
        <v>1000000</v>
      </c>
      <c r="D18" s="67"/>
      <c r="E18" s="99">
        <f>C18+D18</f>
        <v>1000000</v>
      </c>
      <c r="F18" s="106">
        <v>150890</v>
      </c>
      <c r="G18" s="138">
        <f>C18-F18</f>
        <v>849110</v>
      </c>
      <c r="H18" s="114">
        <f>E18*10.21%</f>
        <v>102100.00000000001</v>
      </c>
      <c r="I18" s="122">
        <v>352990</v>
      </c>
      <c r="J18" s="63">
        <f>E18-I18</f>
        <v>647010</v>
      </c>
    </row>
    <row r="19" spans="2:10" ht="22.5" customHeight="1" x14ac:dyDescent="0.15">
      <c r="B19" s="4" t="s">
        <v>19</v>
      </c>
      <c r="C19" s="89">
        <v>1200000</v>
      </c>
      <c r="D19" s="69"/>
      <c r="E19" s="96">
        <f>C19+D19</f>
        <v>1200000</v>
      </c>
      <c r="F19" s="103">
        <v>181067</v>
      </c>
      <c r="G19" s="135">
        <f>C19-F19</f>
        <v>1018933</v>
      </c>
      <c r="H19" s="111">
        <f>E19*10.21%</f>
        <v>122520.00000000001</v>
      </c>
      <c r="I19" s="119">
        <v>403587</v>
      </c>
      <c r="J19" s="60">
        <f>E19-I19</f>
        <v>796413</v>
      </c>
    </row>
    <row r="20" spans="2:10" ht="22.5" customHeight="1" thickBot="1" x14ac:dyDescent="0.2">
      <c r="B20" s="8"/>
      <c r="C20" s="93">
        <v>0</v>
      </c>
      <c r="D20" s="71"/>
      <c r="E20" s="100">
        <f>C20+D20</f>
        <v>0</v>
      </c>
      <c r="F20" s="107">
        <v>0</v>
      </c>
      <c r="G20" s="139">
        <f>C20-F20</f>
        <v>0</v>
      </c>
      <c r="H20" s="115">
        <f>E20*10.21%</f>
        <v>0</v>
      </c>
      <c r="I20" s="123">
        <v>0</v>
      </c>
      <c r="J20" s="64">
        <f>E20-I20</f>
        <v>0</v>
      </c>
    </row>
    <row r="21" spans="2:10" ht="22.5" customHeight="1" thickTop="1" thickBot="1" x14ac:dyDescent="0.2">
      <c r="B21" s="9" t="s">
        <v>21</v>
      </c>
      <c r="C21" s="94">
        <f>SUBTOTAL(9,C18:C20)</f>
        <v>2200000</v>
      </c>
      <c r="D21" s="73">
        <f>SUBTOTAL(9,D18:D20)</f>
        <v>0</v>
      </c>
      <c r="E21" s="101">
        <f>SUBTOTAL(9,E18:E20)</f>
        <v>2200000</v>
      </c>
      <c r="F21" s="108">
        <f>SUBTOTAL(9,F18:F20)</f>
        <v>331957</v>
      </c>
      <c r="G21" s="140">
        <f>SUBTOTAL(9,G18:G20)</f>
        <v>1868043</v>
      </c>
      <c r="H21" s="116">
        <f>SUBTOTAL(9,H18:H20)</f>
        <v>224620.00000000003</v>
      </c>
      <c r="I21" s="124">
        <f>SUBTOTAL(9,I18:I20)</f>
        <v>756577</v>
      </c>
      <c r="J21" s="65">
        <f>SUBTOTAL(9,J18:J20)</f>
        <v>1443423</v>
      </c>
    </row>
    <row r="22" spans="2:10" ht="22.5" customHeight="1" thickBot="1" x14ac:dyDescent="0.2">
      <c r="B22" s="10" t="s">
        <v>22</v>
      </c>
      <c r="C22" s="94">
        <f>SUBTOTAL(9,C5:C21)</f>
        <v>6826410</v>
      </c>
      <c r="D22" s="133">
        <f>SUBTOTAL(9,D5:D21)</f>
        <v>90500</v>
      </c>
      <c r="E22" s="101">
        <f>SUBTOTAL(9,E5:E21)</f>
        <v>6916910</v>
      </c>
      <c r="F22" s="108">
        <f>SUBTOTAL(9,F5:F21)</f>
        <v>1022944</v>
      </c>
      <c r="G22" s="140">
        <f>SUBTOTAL(9,G5:G21)</f>
        <v>5803466</v>
      </c>
      <c r="H22" s="116">
        <f>SUBTOTAL(9,H5:H21)</f>
        <v>299380</v>
      </c>
      <c r="I22" s="124">
        <f>SUBTOTAL(9,I5:I21)</f>
        <v>2134924</v>
      </c>
      <c r="J22" s="65">
        <f>SUBTOTAL(9,J5:J21)</f>
        <v>4781986</v>
      </c>
    </row>
    <row r="23" spans="2:10" ht="22.5" customHeight="1" x14ac:dyDescent="0.15"/>
    <row r="24" spans="2:10" ht="22.5" customHeight="1" x14ac:dyDescent="0.15"/>
    <row r="25" spans="2:10" ht="22.5" customHeight="1" x14ac:dyDescent="0.15"/>
    <row r="26" spans="2:10" ht="22.5" customHeight="1" x14ac:dyDescent="0.15"/>
    <row r="27" spans="2:10" ht="22.5" customHeight="1" x14ac:dyDescent="0.15"/>
    <row r="28" spans="2:10" ht="22.5" customHeight="1" x14ac:dyDescent="0.15"/>
    <row r="29" spans="2:10" ht="22.5" customHeight="1" x14ac:dyDescent="0.15"/>
    <row r="30" spans="2:10" ht="22.5" customHeight="1" x14ac:dyDescent="0.15"/>
    <row r="31" spans="2:10" ht="22.5" customHeight="1" x14ac:dyDescent="0.15"/>
    <row r="32" spans="2:10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</sheetData>
  <mergeCells count="1">
    <mergeCell ref="C2:F2"/>
  </mergeCells>
  <phoneticPr fontId="2"/>
  <pageMargins left="0.7" right="0.7" top="0.75" bottom="0.75" header="0.3" footer="0.3"/>
  <pageSetup paperSize="9" orientation="portrait" horizontalDpi="0" verticalDpi="0" r:id="rId1"/>
  <ignoredErrors>
    <ignoredError sqref="G6:G22 F17 F22 I17:J17 F21 J5 J6:J16 I21:J22 J18:J2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給与台帳（全項目入力版）</vt:lpstr>
      <vt:lpstr>給与台帳 (簡易版)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2016-11-16T15:23:57Z</dcterms:created>
  <dcterms:modified xsi:type="dcterms:W3CDTF">2016-11-16T15:41:04Z</dcterms:modified>
</cp:coreProperties>
</file>