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75" windowWidth="15075" windowHeight="8505"/>
  </bookViews>
  <sheets>
    <sheet name="利用前に必ずお読み下さい" sheetId="9" r:id="rId1"/>
    <sheet name="住民税所得割額計算シート" sheetId="8" r:id="rId2"/>
    <sheet name="年末調整計算シート" sheetId="7" r:id="rId3"/>
    <sheet name="給与台帳シート" sheetId="6" r:id="rId4"/>
    <sheet name="保険料算定シート" sheetId="10" r:id="rId5"/>
  </sheets>
  <calcPr calcId="145621"/>
</workbook>
</file>

<file path=xl/calcChain.xml><?xml version="1.0" encoding="utf-8"?>
<calcChain xmlns="http://schemas.openxmlformats.org/spreadsheetml/2006/main">
  <c r="H32" i="10" l="1"/>
  <c r="Q32" i="10" s="1"/>
  <c r="R32" i="10" s="1"/>
  <c r="H31" i="10"/>
  <c r="Q31" i="10" s="1"/>
  <c r="R31" i="10" s="1"/>
  <c r="H20" i="10"/>
  <c r="H19" i="10"/>
  <c r="I19" i="10" s="1"/>
  <c r="H15" i="10"/>
  <c r="Q15" i="10" s="1"/>
  <c r="R15" i="10" s="1"/>
  <c r="R16" i="10" s="1"/>
  <c r="H10" i="10"/>
  <c r="Q10" i="10" s="1"/>
  <c r="R10" i="10" s="1"/>
  <c r="H9" i="10"/>
  <c r="Q9" i="10" s="1"/>
  <c r="R9" i="10" s="1"/>
  <c r="Q20" i="10"/>
  <c r="R20" i="10" s="1"/>
  <c r="Q19" i="10"/>
  <c r="R19" i="10" s="1"/>
  <c r="I20" i="10"/>
  <c r="C9" i="8"/>
  <c r="D9" i="8" s="1"/>
  <c r="C18" i="8"/>
  <c r="D18" i="8" s="1"/>
  <c r="C26" i="8"/>
  <c r="F26" i="8" s="1"/>
  <c r="C25" i="8"/>
  <c r="D25" i="8" s="1"/>
  <c r="C17" i="8"/>
  <c r="D17" i="8" s="1"/>
  <c r="C16" i="8"/>
  <c r="D16" i="8" s="1"/>
  <c r="C24" i="8"/>
  <c r="D24" i="8" s="1"/>
  <c r="C23" i="8"/>
  <c r="D23" i="8" s="1"/>
  <c r="C22" i="8"/>
  <c r="D22" i="8" s="1"/>
  <c r="C21" i="8"/>
  <c r="D21" i="8" s="1"/>
  <c r="C20" i="8"/>
  <c r="D20" i="8" s="1"/>
  <c r="C19" i="8"/>
  <c r="D19" i="8" s="1"/>
  <c r="C15" i="8"/>
  <c r="D15" i="8" s="1"/>
  <c r="I10" i="10" l="1"/>
  <c r="I32" i="10"/>
  <c r="R34" i="10"/>
  <c r="D14" i="8" s="1"/>
  <c r="I31" i="10"/>
  <c r="I21" i="10"/>
  <c r="I22" i="10" s="1"/>
  <c r="I15" i="10"/>
  <c r="I16" i="10" s="1"/>
  <c r="R11" i="10"/>
  <c r="R12" i="10" s="1"/>
  <c r="I9" i="10"/>
  <c r="I11" i="10" s="1"/>
  <c r="I12" i="10" s="1"/>
  <c r="R21" i="10"/>
  <c r="R22" i="10" s="1"/>
  <c r="F17" i="8"/>
  <c r="F21" i="8"/>
  <c r="F19" i="8"/>
  <c r="F23" i="8"/>
  <c r="F25" i="8"/>
  <c r="F18" i="8"/>
  <c r="F20" i="8"/>
  <c r="F22" i="8"/>
  <c r="F24" i="8"/>
  <c r="F16" i="8"/>
  <c r="I34" i="10" l="1"/>
  <c r="C14" i="7" s="1"/>
  <c r="C14" i="8" s="1"/>
  <c r="R24" i="10"/>
  <c r="D13" i="8" s="1"/>
  <c r="I24" i="10"/>
  <c r="C12" i="7" s="1"/>
  <c r="C13" i="8" s="1"/>
  <c r="F27" i="8"/>
  <c r="AG24" i="6"/>
  <c r="AF24" i="6"/>
  <c r="AE24" i="6"/>
  <c r="AD24" i="6"/>
  <c r="AC24" i="6"/>
  <c r="AB24" i="6"/>
  <c r="W24" i="6"/>
  <c r="U24" i="6"/>
  <c r="T24" i="6"/>
  <c r="S24" i="6"/>
  <c r="C24" i="6"/>
  <c r="X23" i="6"/>
  <c r="M23" i="6"/>
  <c r="X22" i="6"/>
  <c r="M22" i="6"/>
  <c r="X21" i="6"/>
  <c r="M21" i="6"/>
  <c r="M24" i="6" s="1"/>
  <c r="AG20" i="6"/>
  <c r="AG25" i="6" s="1"/>
  <c r="AF20" i="6"/>
  <c r="AF25" i="6" s="1"/>
  <c r="AE20" i="6"/>
  <c r="AE25" i="6" s="1"/>
  <c r="AD20" i="6"/>
  <c r="AD25" i="6" s="1"/>
  <c r="AC20" i="6"/>
  <c r="AC25" i="6" s="1"/>
  <c r="AB20" i="6"/>
  <c r="AB25" i="6" s="1"/>
  <c r="AA20" i="6"/>
  <c r="AA25" i="6" s="1"/>
  <c r="Z20" i="6"/>
  <c r="W20" i="6"/>
  <c r="W25" i="6" s="1"/>
  <c r="V20" i="6"/>
  <c r="V24" i="6" s="1"/>
  <c r="V25" i="6" s="1"/>
  <c r="U20" i="6"/>
  <c r="U25" i="6" s="1"/>
  <c r="T20" i="6"/>
  <c r="S20" i="6"/>
  <c r="S25" i="6" s="1"/>
  <c r="N20" i="6"/>
  <c r="N25" i="6" s="1"/>
  <c r="L20" i="6"/>
  <c r="L25" i="6" s="1"/>
  <c r="K20" i="6"/>
  <c r="K25" i="6" s="1"/>
  <c r="J20" i="6"/>
  <c r="J25" i="6" s="1"/>
  <c r="I20" i="6"/>
  <c r="I25" i="6" s="1"/>
  <c r="H20" i="6"/>
  <c r="H25" i="6" s="1"/>
  <c r="G20" i="6"/>
  <c r="G25" i="6" s="1"/>
  <c r="F20" i="6"/>
  <c r="F25" i="6" s="1"/>
  <c r="E20" i="6"/>
  <c r="E25" i="6" s="1"/>
  <c r="D20" i="6"/>
  <c r="D25" i="6" s="1"/>
  <c r="C20" i="6"/>
  <c r="C25" i="6" s="1"/>
  <c r="X19" i="6"/>
  <c r="AH19" i="6" s="1"/>
  <c r="Q19" i="6"/>
  <c r="M19" i="6"/>
  <c r="Y19" i="6" s="1"/>
  <c r="X18" i="6"/>
  <c r="AH18" i="6" s="1"/>
  <c r="Q18" i="6"/>
  <c r="M18" i="6"/>
  <c r="Y18" i="6" s="1"/>
  <c r="X17" i="6"/>
  <c r="AH17" i="6" s="1"/>
  <c r="Q17" i="6"/>
  <c r="M17" i="6"/>
  <c r="Y17" i="6" s="1"/>
  <c r="X16" i="6"/>
  <c r="AH16" i="6" s="1"/>
  <c r="Q16" i="6"/>
  <c r="M16" i="6"/>
  <c r="Y16" i="6" s="1"/>
  <c r="X15" i="6"/>
  <c r="AH15" i="6" s="1"/>
  <c r="Q15" i="6"/>
  <c r="M15" i="6"/>
  <c r="Y15" i="6" s="1"/>
  <c r="X14" i="6"/>
  <c r="AH14" i="6" s="1"/>
  <c r="Q14" i="6"/>
  <c r="M14" i="6"/>
  <c r="Y14" i="6" s="1"/>
  <c r="X13" i="6"/>
  <c r="AH13" i="6" s="1"/>
  <c r="Q13" i="6"/>
  <c r="M13" i="6"/>
  <c r="X12" i="6"/>
  <c r="AH12" i="6" s="1"/>
  <c r="Q12" i="6"/>
  <c r="M12" i="6"/>
  <c r="Y12" i="6" s="1"/>
  <c r="X11" i="6"/>
  <c r="AH11" i="6" s="1"/>
  <c r="Q11" i="6"/>
  <c r="M11" i="6"/>
  <c r="Y11" i="6" s="1"/>
  <c r="X10" i="6"/>
  <c r="AH10" i="6" s="1"/>
  <c r="Q10" i="6"/>
  <c r="M10" i="6"/>
  <c r="X9" i="6"/>
  <c r="AH9" i="6" s="1"/>
  <c r="Q9" i="6"/>
  <c r="M9" i="6"/>
  <c r="X8" i="6"/>
  <c r="Q8" i="6"/>
  <c r="M8" i="6"/>
  <c r="Y9" i="6" l="1"/>
  <c r="Y13" i="6"/>
  <c r="Y10" i="6"/>
  <c r="R21" i="6"/>
  <c r="Y21" i="6"/>
  <c r="X20" i="6"/>
  <c r="Y23" i="6"/>
  <c r="T25" i="6"/>
  <c r="R23" i="6"/>
  <c r="Y22" i="6"/>
  <c r="Q20" i="6"/>
  <c r="Q25" i="6" s="1"/>
  <c r="M20" i="6"/>
  <c r="M25" i="6" s="1"/>
  <c r="R8" i="6"/>
  <c r="Y8" i="6"/>
  <c r="R10" i="6"/>
  <c r="AI10" i="6" s="1"/>
  <c r="R12" i="6"/>
  <c r="AI12" i="6" s="1"/>
  <c r="R14" i="6"/>
  <c r="AI14" i="6" s="1"/>
  <c r="R16" i="6"/>
  <c r="AI16" i="6" s="1"/>
  <c r="R18" i="6"/>
  <c r="AI18" i="6" s="1"/>
  <c r="X24" i="6"/>
  <c r="AH8" i="6"/>
  <c r="R9" i="6"/>
  <c r="AI9" i="6" s="1"/>
  <c r="R11" i="6"/>
  <c r="AI11" i="6" s="1"/>
  <c r="R13" i="6"/>
  <c r="AI13" i="6" s="1"/>
  <c r="R15" i="6"/>
  <c r="AI15" i="6" s="1"/>
  <c r="R17" i="6"/>
  <c r="AI17" i="6" s="1"/>
  <c r="R19" i="6"/>
  <c r="AI19" i="6" s="1"/>
  <c r="R22" i="6"/>
  <c r="AH23" i="6"/>
  <c r="AI23" i="6" s="1"/>
  <c r="Y24" i="6" l="1"/>
  <c r="X25" i="6"/>
  <c r="C10" i="7" s="1"/>
  <c r="C12" i="8" s="1"/>
  <c r="D12" i="8" s="1"/>
  <c r="D27" i="8" s="1"/>
  <c r="D29" i="8" s="1"/>
  <c r="C8" i="8"/>
  <c r="D8" i="8" s="1"/>
  <c r="C7" i="7"/>
  <c r="AH22" i="6"/>
  <c r="AI22" i="6" s="1"/>
  <c r="AH20" i="6"/>
  <c r="R24" i="6"/>
  <c r="R20" i="6"/>
  <c r="AI8" i="6"/>
  <c r="Z24" i="6"/>
  <c r="Z25" i="6" s="1"/>
  <c r="C44" i="7" s="1"/>
  <c r="AH21" i="6"/>
  <c r="Y20" i="6"/>
  <c r="Y25" i="6" s="1"/>
  <c r="C32" i="7" l="1"/>
  <c r="C27" i="8" s="1"/>
  <c r="G35" i="8"/>
  <c r="D32" i="8"/>
  <c r="R25" i="6"/>
  <c r="AI20" i="6"/>
  <c r="AH24" i="6"/>
  <c r="AH25" i="6" s="1"/>
  <c r="AI21" i="6"/>
  <c r="AI24" i="6" s="1"/>
  <c r="C34" i="7" l="1"/>
  <c r="C39" i="7" s="1"/>
  <c r="C41" i="7" s="1"/>
  <c r="C42" i="7" s="1"/>
  <c r="G44" i="8"/>
  <c r="G38" i="8"/>
  <c r="G39" i="8"/>
  <c r="G45" i="8"/>
  <c r="AI25" i="6"/>
  <c r="G46" i="8" l="1"/>
  <c r="G40" i="8"/>
  <c r="G41" i="8" s="1"/>
  <c r="D35" i="8" s="1"/>
  <c r="C45" i="7"/>
  <c r="D37" i="8" l="1"/>
  <c r="D39" i="8" s="1"/>
</calcChain>
</file>

<file path=xl/sharedStrings.xml><?xml version="1.0" encoding="utf-8"?>
<sst xmlns="http://schemas.openxmlformats.org/spreadsheetml/2006/main" count="411" uniqueCount="239">
  <si>
    <t>基本給</t>
    <rPh sb="0" eb="3">
      <t>キホンキュウ</t>
    </rPh>
    <phoneticPr fontId="2"/>
  </si>
  <si>
    <t>所得税</t>
    <rPh sb="0" eb="3">
      <t>ショトクゼイ</t>
    </rPh>
    <phoneticPr fontId="2"/>
  </si>
  <si>
    <t>３月</t>
    <rPh sb="1" eb="2">
      <t>ガツ</t>
    </rPh>
    <phoneticPr fontId="2"/>
  </si>
  <si>
    <t>４月</t>
    <rPh sb="1" eb="2">
      <t>ガツ</t>
    </rPh>
    <phoneticPr fontId="2"/>
  </si>
  <si>
    <t>１月</t>
    <rPh sb="1" eb="2">
      <t>ガツ</t>
    </rPh>
    <phoneticPr fontId="2"/>
  </si>
  <si>
    <t>２月</t>
    <rPh sb="1" eb="2">
      <t>ガツ</t>
    </rPh>
    <phoneticPr fontId="2"/>
  </si>
  <si>
    <t>５月</t>
  </si>
  <si>
    <t>６月</t>
  </si>
  <si>
    <t>７月</t>
  </si>
  <si>
    <t>８月</t>
  </si>
  <si>
    <t>９月</t>
  </si>
  <si>
    <t>１０月</t>
  </si>
  <si>
    <t>１１月</t>
  </si>
  <si>
    <t>１２月</t>
  </si>
  <si>
    <t>給与小計</t>
    <rPh sb="0" eb="2">
      <t>キュウヨ</t>
    </rPh>
    <rPh sb="2" eb="4">
      <t>ショウケイ</t>
    </rPh>
    <phoneticPr fontId="2"/>
  </si>
  <si>
    <t>冬季賞与</t>
    <rPh sb="0" eb="2">
      <t>トウキ</t>
    </rPh>
    <rPh sb="2" eb="4">
      <t>ショウヨ</t>
    </rPh>
    <phoneticPr fontId="2"/>
  </si>
  <si>
    <t>夏季賞与</t>
    <rPh sb="0" eb="2">
      <t>カキ</t>
    </rPh>
    <rPh sb="2" eb="4">
      <t>ショウヨ</t>
    </rPh>
    <phoneticPr fontId="2"/>
  </si>
  <si>
    <t>賞与小計</t>
    <rPh sb="0" eb="2">
      <t>ショウヨ</t>
    </rPh>
    <rPh sb="2" eb="4">
      <t>ショウケイ</t>
    </rPh>
    <phoneticPr fontId="2"/>
  </si>
  <si>
    <t>総合計</t>
    <rPh sb="0" eb="2">
      <t>ソウゴウ</t>
    </rPh>
    <rPh sb="2" eb="3">
      <t>ケイ</t>
    </rPh>
    <phoneticPr fontId="2"/>
  </si>
  <si>
    <t>時間外
手当</t>
    <rPh sb="0" eb="3">
      <t>ジカンガイ</t>
    </rPh>
    <rPh sb="4" eb="6">
      <t>テアテ</t>
    </rPh>
    <phoneticPr fontId="2"/>
  </si>
  <si>
    <t>非課税通
勤手当</t>
    <rPh sb="0" eb="3">
      <t>ヒカゼイ</t>
    </rPh>
    <rPh sb="3" eb="4">
      <t>ツウ</t>
    </rPh>
    <rPh sb="5" eb="6">
      <t>ツトム</t>
    </rPh>
    <rPh sb="6" eb="8">
      <t>テアテ</t>
    </rPh>
    <phoneticPr fontId="2"/>
  </si>
  <si>
    <t>課税
支給額</t>
    <rPh sb="0" eb="2">
      <t>カゼイ</t>
    </rPh>
    <rPh sb="3" eb="6">
      <t>シキュウガク</t>
    </rPh>
    <phoneticPr fontId="2"/>
  </si>
  <si>
    <t>非課税
支給額</t>
    <rPh sb="0" eb="3">
      <t>ヒカゼイ</t>
    </rPh>
    <rPh sb="4" eb="7">
      <t>シキュウガク</t>
    </rPh>
    <phoneticPr fontId="2"/>
  </si>
  <si>
    <t>支給合計</t>
    <rPh sb="0" eb="2">
      <t>シキュウ</t>
    </rPh>
    <rPh sb="2" eb="4">
      <t>ゴウケイ</t>
    </rPh>
    <phoneticPr fontId="2"/>
  </si>
  <si>
    <t>健康
保険料</t>
    <rPh sb="0" eb="2">
      <t>ケンコウ</t>
    </rPh>
    <rPh sb="3" eb="6">
      <t>ホケンリョウ</t>
    </rPh>
    <phoneticPr fontId="2"/>
  </si>
  <si>
    <t>介護
保険料</t>
    <rPh sb="0" eb="2">
      <t>カイゴ</t>
    </rPh>
    <rPh sb="3" eb="6">
      <t>ホケンリョウ</t>
    </rPh>
    <phoneticPr fontId="2"/>
  </si>
  <si>
    <t>厚生年金
掛金</t>
    <rPh sb="0" eb="2">
      <t>コウセイ</t>
    </rPh>
    <rPh sb="2" eb="4">
      <t>ネンキン</t>
    </rPh>
    <rPh sb="5" eb="6">
      <t>カ</t>
    </rPh>
    <rPh sb="6" eb="7">
      <t>キン</t>
    </rPh>
    <phoneticPr fontId="2"/>
  </si>
  <si>
    <t>雇用
保険料</t>
    <rPh sb="0" eb="2">
      <t>コヨウ</t>
    </rPh>
    <rPh sb="3" eb="6">
      <t>ホケンリョウ</t>
    </rPh>
    <phoneticPr fontId="2"/>
  </si>
  <si>
    <t>社会保険
料合計</t>
    <rPh sb="0" eb="2">
      <t>シャカイ</t>
    </rPh>
    <rPh sb="2" eb="4">
      <t>ホケン</t>
    </rPh>
    <rPh sb="5" eb="6">
      <t>ハカル</t>
    </rPh>
    <rPh sb="6" eb="8">
      <t>ゴウケイ</t>
    </rPh>
    <phoneticPr fontId="2"/>
  </si>
  <si>
    <t>課税
対象額</t>
    <rPh sb="0" eb="2">
      <t>カゼイ</t>
    </rPh>
    <rPh sb="3" eb="5">
      <t>タイショウ</t>
    </rPh>
    <rPh sb="5" eb="6">
      <t>ガク</t>
    </rPh>
    <phoneticPr fontId="2"/>
  </si>
  <si>
    <t>住民税</t>
    <rPh sb="0" eb="3">
      <t>ジュウミンゼイ</t>
    </rPh>
    <phoneticPr fontId="2"/>
  </si>
  <si>
    <t>差引
支給額</t>
    <rPh sb="0" eb="2">
      <t>サシヒキ</t>
    </rPh>
    <rPh sb="3" eb="6">
      <t>シキュウガク</t>
    </rPh>
    <phoneticPr fontId="2"/>
  </si>
  <si>
    <t>控除額
合計</t>
    <rPh sb="0" eb="2">
      <t>コウジョ</t>
    </rPh>
    <rPh sb="2" eb="3">
      <t>ガク</t>
    </rPh>
    <rPh sb="4" eb="6">
      <t>ゴウケイ</t>
    </rPh>
    <phoneticPr fontId="2"/>
  </si>
  <si>
    <t>課税手当
４</t>
    <rPh sb="0" eb="2">
      <t>カゼイ</t>
    </rPh>
    <rPh sb="2" eb="4">
      <t>テアテ</t>
    </rPh>
    <phoneticPr fontId="2"/>
  </si>
  <si>
    <t>課税手当
５</t>
    <rPh sb="0" eb="2">
      <t>カゼイ</t>
    </rPh>
    <rPh sb="2" eb="4">
      <t>テアテ</t>
    </rPh>
    <phoneticPr fontId="2"/>
  </si>
  <si>
    <t>課税手当
６</t>
    <rPh sb="0" eb="2">
      <t>カゼイ</t>
    </rPh>
    <rPh sb="2" eb="4">
      <t>テアテ</t>
    </rPh>
    <phoneticPr fontId="2"/>
  </si>
  <si>
    <t>課税手当
７</t>
    <rPh sb="0" eb="2">
      <t>カゼイ</t>
    </rPh>
    <rPh sb="2" eb="4">
      <t>テアテ</t>
    </rPh>
    <phoneticPr fontId="2"/>
  </si>
  <si>
    <t>課税手当
８</t>
    <rPh sb="0" eb="2">
      <t>カゼイ</t>
    </rPh>
    <rPh sb="2" eb="4">
      <t>テアテ</t>
    </rPh>
    <phoneticPr fontId="2"/>
  </si>
  <si>
    <t>非課税
手当１</t>
    <rPh sb="0" eb="3">
      <t>ヒカゼイ</t>
    </rPh>
    <rPh sb="4" eb="6">
      <t>テアテ</t>
    </rPh>
    <phoneticPr fontId="2"/>
  </si>
  <si>
    <t>非課税
手当２</t>
    <rPh sb="0" eb="3">
      <t>ヒカゼイ</t>
    </rPh>
    <rPh sb="4" eb="6">
      <t>テアテ</t>
    </rPh>
    <phoneticPr fontId="2"/>
  </si>
  <si>
    <t>控除項目
４</t>
    <rPh sb="0" eb="2">
      <t>コウジョ</t>
    </rPh>
    <rPh sb="2" eb="4">
      <t>コウモク</t>
    </rPh>
    <phoneticPr fontId="2"/>
  </si>
  <si>
    <t>控除項目
５</t>
    <rPh sb="0" eb="2">
      <t>コウジョ</t>
    </rPh>
    <rPh sb="2" eb="4">
      <t>コウモク</t>
    </rPh>
    <phoneticPr fontId="2"/>
  </si>
  <si>
    <t>控除項目
６</t>
    <rPh sb="0" eb="2">
      <t>コウジョ</t>
    </rPh>
    <rPh sb="2" eb="4">
      <t>コウモク</t>
    </rPh>
    <phoneticPr fontId="2"/>
  </si>
  <si>
    <t>厚生年金
基金掛金</t>
    <rPh sb="0" eb="2">
      <t>コウセイ</t>
    </rPh>
    <rPh sb="2" eb="4">
      <t>ネンキン</t>
    </rPh>
    <rPh sb="5" eb="7">
      <t>キキン</t>
    </rPh>
    <rPh sb="7" eb="8">
      <t>カ</t>
    </rPh>
    <rPh sb="8" eb="9">
      <t>キン</t>
    </rPh>
    <phoneticPr fontId="2"/>
  </si>
  <si>
    <t>給与収入合計</t>
    <rPh sb="0" eb="2">
      <t>キュウヨ</t>
    </rPh>
    <rPh sb="2" eb="4">
      <t>シュウニュウ</t>
    </rPh>
    <rPh sb="4" eb="6">
      <t>ゴウケイ</t>
    </rPh>
    <phoneticPr fontId="2"/>
  </si>
  <si>
    <t>給与所得</t>
    <rPh sb="0" eb="2">
      <t>キュウヨ</t>
    </rPh>
    <rPh sb="2" eb="4">
      <t>ショトク</t>
    </rPh>
    <phoneticPr fontId="2"/>
  </si>
  <si>
    <t>社会保険料控除</t>
    <rPh sb="0" eb="2">
      <t>シャカイ</t>
    </rPh>
    <rPh sb="2" eb="5">
      <t>ホケンリョウ</t>
    </rPh>
    <rPh sb="5" eb="7">
      <t>コウジョ</t>
    </rPh>
    <phoneticPr fontId="2"/>
  </si>
  <si>
    <t>生命保険料控除</t>
    <rPh sb="0" eb="2">
      <t>セイメイ</t>
    </rPh>
    <rPh sb="2" eb="4">
      <t>ホケン</t>
    </rPh>
    <rPh sb="4" eb="5">
      <t>リョウ</t>
    </rPh>
    <rPh sb="5" eb="7">
      <t>コウジョ</t>
    </rPh>
    <phoneticPr fontId="2"/>
  </si>
  <si>
    <t>地震保険料控除</t>
    <rPh sb="0" eb="2">
      <t>ジシン</t>
    </rPh>
    <rPh sb="2" eb="5">
      <t>ホケンリョウ</t>
    </rPh>
    <rPh sb="5" eb="7">
      <t>コウジョ</t>
    </rPh>
    <phoneticPr fontId="2"/>
  </si>
  <si>
    <t>小規模共済掛金控除</t>
    <rPh sb="0" eb="3">
      <t>ショウキボ</t>
    </rPh>
    <rPh sb="3" eb="5">
      <t>キョウサイ</t>
    </rPh>
    <rPh sb="5" eb="7">
      <t>カケキン</t>
    </rPh>
    <rPh sb="7" eb="9">
      <t>コウジョ</t>
    </rPh>
    <phoneticPr fontId="2"/>
  </si>
  <si>
    <t>障害者控除</t>
    <rPh sb="0" eb="3">
      <t>ショウガイシャ</t>
    </rPh>
    <rPh sb="3" eb="5">
      <t>コウジョ</t>
    </rPh>
    <phoneticPr fontId="2"/>
  </si>
  <si>
    <t>寡婦／寡夫控除</t>
    <rPh sb="0" eb="2">
      <t>カフ</t>
    </rPh>
    <rPh sb="3" eb="5">
      <t>カフ</t>
    </rPh>
    <rPh sb="5" eb="7">
      <t>コウジョ</t>
    </rPh>
    <phoneticPr fontId="2"/>
  </si>
  <si>
    <t>扶養控除１</t>
    <rPh sb="0" eb="2">
      <t>フヨウ</t>
    </rPh>
    <rPh sb="2" eb="4">
      <t>コウジョ</t>
    </rPh>
    <phoneticPr fontId="2"/>
  </si>
  <si>
    <t>基礎控除</t>
    <rPh sb="0" eb="2">
      <t>キソ</t>
    </rPh>
    <rPh sb="2" eb="4">
      <t>コウジョ</t>
    </rPh>
    <phoneticPr fontId="2"/>
  </si>
  <si>
    <t>勤労学生控除</t>
    <rPh sb="0" eb="2">
      <t>キンロウ</t>
    </rPh>
    <rPh sb="2" eb="4">
      <t>ガクセイ</t>
    </rPh>
    <rPh sb="4" eb="6">
      <t>コウジョ</t>
    </rPh>
    <phoneticPr fontId="2"/>
  </si>
  <si>
    <t>○</t>
    <phoneticPr fontId="2"/>
  </si>
  <si>
    <t>×</t>
    <phoneticPr fontId="2"/>
  </si>
  <si>
    <t>１千万円超</t>
    <rPh sb="1" eb="4">
      <t>センマンエン</t>
    </rPh>
    <rPh sb="4" eb="5">
      <t>チョウ</t>
    </rPh>
    <phoneticPr fontId="2"/>
  </si>
  <si>
    <t>１千万円以下</t>
    <rPh sb="1" eb="4">
      <t>センマンエン</t>
    </rPh>
    <rPh sb="4" eb="6">
      <t>イカ</t>
    </rPh>
    <phoneticPr fontId="2"/>
  </si>
  <si>
    <t>３８万円超４０万円未満</t>
    <rPh sb="2" eb="4">
      <t>マンエン</t>
    </rPh>
    <rPh sb="4" eb="5">
      <t>チョウ</t>
    </rPh>
    <rPh sb="7" eb="9">
      <t>マンエン</t>
    </rPh>
    <rPh sb="9" eb="11">
      <t>ミマン</t>
    </rPh>
    <phoneticPr fontId="2"/>
  </si>
  <si>
    <t>４０万円以上４５万円未満</t>
    <rPh sb="2" eb="4">
      <t>マンエン</t>
    </rPh>
    <rPh sb="4" eb="6">
      <t>イジョウ</t>
    </rPh>
    <rPh sb="8" eb="10">
      <t>マンエン</t>
    </rPh>
    <rPh sb="10" eb="12">
      <t>ミマン</t>
    </rPh>
    <phoneticPr fontId="2"/>
  </si>
  <si>
    <t>４５万円以上５０万円未満</t>
    <rPh sb="2" eb="4">
      <t>マンエン</t>
    </rPh>
    <rPh sb="4" eb="6">
      <t>イジョウ</t>
    </rPh>
    <rPh sb="8" eb="10">
      <t>マンエン</t>
    </rPh>
    <rPh sb="10" eb="12">
      <t>ミマン</t>
    </rPh>
    <phoneticPr fontId="2"/>
  </si>
  <si>
    <t>５０万円以上５５万円未満</t>
    <rPh sb="2" eb="4">
      <t>マンエン</t>
    </rPh>
    <rPh sb="4" eb="6">
      <t>イジョウ</t>
    </rPh>
    <rPh sb="8" eb="10">
      <t>マンエン</t>
    </rPh>
    <rPh sb="10" eb="12">
      <t>ミマン</t>
    </rPh>
    <phoneticPr fontId="2"/>
  </si>
  <si>
    <t>５５万円以上６０万円未満</t>
    <rPh sb="2" eb="4">
      <t>マンエン</t>
    </rPh>
    <rPh sb="4" eb="6">
      <t>イジョウ</t>
    </rPh>
    <rPh sb="8" eb="10">
      <t>マンエン</t>
    </rPh>
    <rPh sb="10" eb="12">
      <t>ミマン</t>
    </rPh>
    <phoneticPr fontId="2"/>
  </si>
  <si>
    <t>６０万円以上６５万円未満</t>
    <rPh sb="2" eb="4">
      <t>マンエン</t>
    </rPh>
    <rPh sb="4" eb="6">
      <t>イジョウ</t>
    </rPh>
    <rPh sb="8" eb="10">
      <t>マンエン</t>
    </rPh>
    <rPh sb="10" eb="12">
      <t>ミマン</t>
    </rPh>
    <phoneticPr fontId="2"/>
  </si>
  <si>
    <t>６５万円以上７０万円未満</t>
    <rPh sb="2" eb="4">
      <t>マンエン</t>
    </rPh>
    <rPh sb="4" eb="6">
      <t>イジョウ</t>
    </rPh>
    <rPh sb="8" eb="10">
      <t>マンエン</t>
    </rPh>
    <rPh sb="10" eb="12">
      <t>ミマン</t>
    </rPh>
    <phoneticPr fontId="2"/>
  </si>
  <si>
    <t>７０万円以上７５万円未満</t>
    <rPh sb="2" eb="4">
      <t>マンエン</t>
    </rPh>
    <rPh sb="4" eb="6">
      <t>イジョウ</t>
    </rPh>
    <rPh sb="8" eb="10">
      <t>マンエン</t>
    </rPh>
    <rPh sb="10" eb="12">
      <t>ミマン</t>
    </rPh>
    <phoneticPr fontId="2"/>
  </si>
  <si>
    <t>７５万円以上７６万円未満</t>
    <rPh sb="2" eb="4">
      <t>マンエン</t>
    </rPh>
    <rPh sb="4" eb="6">
      <t>イジョウ</t>
    </rPh>
    <rPh sb="8" eb="10">
      <t>マンエン</t>
    </rPh>
    <rPh sb="10" eb="12">
      <t>ミマン</t>
    </rPh>
    <phoneticPr fontId="2"/>
  </si>
  <si>
    <t>７６万円以上</t>
    <rPh sb="2" eb="4">
      <t>マンエン</t>
    </rPh>
    <rPh sb="4" eb="6">
      <t>イジョウ</t>
    </rPh>
    <phoneticPr fontId="2"/>
  </si>
  <si>
    <t>３８万円以下</t>
    <rPh sb="2" eb="4">
      <t>マンエン</t>
    </rPh>
    <rPh sb="4" eb="6">
      <t>イカ</t>
    </rPh>
    <phoneticPr fontId="2"/>
  </si>
  <si>
    <t>配偶者所得</t>
    <rPh sb="0" eb="3">
      <t>ハイグウシャ</t>
    </rPh>
    <rPh sb="3" eb="5">
      <t>ショトク</t>
    </rPh>
    <phoneticPr fontId="2"/>
  </si>
  <si>
    <t>同一生計</t>
    <rPh sb="0" eb="2">
      <t>ドウイツ</t>
    </rPh>
    <rPh sb="2" eb="4">
      <t>セイケイ</t>
    </rPh>
    <phoneticPr fontId="2"/>
  </si>
  <si>
    <t>年間所得</t>
    <rPh sb="0" eb="2">
      <t>ネンカン</t>
    </rPh>
    <rPh sb="2" eb="4">
      <t>ショトク</t>
    </rPh>
    <phoneticPr fontId="2"/>
  </si>
  <si>
    <t>３８万円超</t>
    <rPh sb="2" eb="4">
      <t>マンエン</t>
    </rPh>
    <rPh sb="4" eb="5">
      <t>チョウ</t>
    </rPh>
    <phoneticPr fontId="2"/>
  </si>
  <si>
    <t>続柄</t>
    <rPh sb="0" eb="2">
      <t>ゾクガラ</t>
    </rPh>
    <phoneticPr fontId="2"/>
  </si>
  <si>
    <t>氏名</t>
    <rPh sb="0" eb="2">
      <t>シメイ</t>
    </rPh>
    <phoneticPr fontId="2"/>
  </si>
  <si>
    <t>子</t>
    <rPh sb="0" eb="1">
      <t>コ</t>
    </rPh>
    <phoneticPr fontId="2"/>
  </si>
  <si>
    <t>父</t>
    <rPh sb="0" eb="1">
      <t>チチ</t>
    </rPh>
    <phoneticPr fontId="2"/>
  </si>
  <si>
    <t>母</t>
    <rPh sb="0" eb="1">
      <t>ハハ</t>
    </rPh>
    <phoneticPr fontId="2"/>
  </si>
  <si>
    <t>祖父</t>
    <rPh sb="0" eb="2">
      <t>ソフ</t>
    </rPh>
    <phoneticPr fontId="2"/>
  </si>
  <si>
    <t>祖母</t>
    <rPh sb="0" eb="2">
      <t>ソボ</t>
    </rPh>
    <phoneticPr fontId="2"/>
  </si>
  <si>
    <t>姉</t>
    <rPh sb="0" eb="1">
      <t>アネ</t>
    </rPh>
    <phoneticPr fontId="2"/>
  </si>
  <si>
    <t>兄</t>
    <rPh sb="0" eb="1">
      <t>アニ</t>
    </rPh>
    <phoneticPr fontId="2"/>
  </si>
  <si>
    <t>妹</t>
    <rPh sb="0" eb="1">
      <t>イモウト</t>
    </rPh>
    <phoneticPr fontId="2"/>
  </si>
  <si>
    <t>弟</t>
    <rPh sb="0" eb="1">
      <t>オトウト</t>
    </rPh>
    <phoneticPr fontId="2"/>
  </si>
  <si>
    <t>その他</t>
    <rPh sb="2" eb="3">
      <t>タ</t>
    </rPh>
    <phoneticPr fontId="2"/>
  </si>
  <si>
    <t>給与台帳以外の社会保険料１</t>
    <rPh sb="0" eb="2">
      <t>キュウヨ</t>
    </rPh>
    <rPh sb="2" eb="4">
      <t>ダイチョウ</t>
    </rPh>
    <rPh sb="4" eb="6">
      <t>イガイ</t>
    </rPh>
    <rPh sb="7" eb="9">
      <t>シャカイ</t>
    </rPh>
    <rPh sb="9" eb="12">
      <t>ホケンリョウ</t>
    </rPh>
    <phoneticPr fontId="2"/>
  </si>
  <si>
    <t>給与台帳以外の社会保険料２</t>
    <rPh sb="0" eb="2">
      <t>キュウヨ</t>
    </rPh>
    <rPh sb="2" eb="4">
      <t>ダイチョウ</t>
    </rPh>
    <rPh sb="4" eb="6">
      <t>イガイ</t>
    </rPh>
    <rPh sb="7" eb="9">
      <t>シャカイ</t>
    </rPh>
    <rPh sb="9" eb="12">
      <t>ホケンリョウ</t>
    </rPh>
    <phoneticPr fontId="2"/>
  </si>
  <si>
    <t>１６歳以下</t>
    <rPh sb="2" eb="3">
      <t>サイ</t>
    </rPh>
    <rPh sb="3" eb="5">
      <t>イカ</t>
    </rPh>
    <phoneticPr fontId="2"/>
  </si>
  <si>
    <t>１６歳以上１９歳未満</t>
    <rPh sb="2" eb="3">
      <t>サイ</t>
    </rPh>
    <rPh sb="3" eb="5">
      <t>イジョウ</t>
    </rPh>
    <rPh sb="7" eb="8">
      <t>サイ</t>
    </rPh>
    <rPh sb="8" eb="10">
      <t>ミマン</t>
    </rPh>
    <phoneticPr fontId="2"/>
  </si>
  <si>
    <t>１９歳以上２３歳未満</t>
    <rPh sb="2" eb="3">
      <t>サイ</t>
    </rPh>
    <rPh sb="3" eb="5">
      <t>イジョウ</t>
    </rPh>
    <rPh sb="7" eb="8">
      <t>サイ</t>
    </rPh>
    <rPh sb="8" eb="10">
      <t>ミマン</t>
    </rPh>
    <phoneticPr fontId="2"/>
  </si>
  <si>
    <t>２３歳以上７０歳未満</t>
    <rPh sb="2" eb="3">
      <t>サイ</t>
    </rPh>
    <rPh sb="3" eb="5">
      <t>イジョウ</t>
    </rPh>
    <rPh sb="7" eb="8">
      <t>サイ</t>
    </rPh>
    <rPh sb="8" eb="10">
      <t>ミマン</t>
    </rPh>
    <phoneticPr fontId="2"/>
  </si>
  <si>
    <t>７０歳以上</t>
    <rPh sb="2" eb="3">
      <t>サイ</t>
    </rPh>
    <rPh sb="3" eb="5">
      <t>イジョウ</t>
    </rPh>
    <phoneticPr fontId="2"/>
  </si>
  <si>
    <t>12/31時の満年齢</t>
    <rPh sb="5" eb="6">
      <t>ジ</t>
    </rPh>
    <rPh sb="7" eb="8">
      <t>マン</t>
    </rPh>
    <rPh sb="8" eb="10">
      <t>ネンレイ</t>
    </rPh>
    <phoneticPr fontId="2"/>
  </si>
  <si>
    <t>同居</t>
    <rPh sb="0" eb="2">
      <t>ドウキョ</t>
    </rPh>
    <phoneticPr fontId="2"/>
  </si>
  <si>
    <t>扶養控除２</t>
    <rPh sb="0" eb="2">
      <t>フヨウ</t>
    </rPh>
    <rPh sb="2" eb="4">
      <t>コウジョ</t>
    </rPh>
    <phoneticPr fontId="2"/>
  </si>
  <si>
    <t>扶養控除３</t>
    <rPh sb="0" eb="2">
      <t>フヨウ</t>
    </rPh>
    <rPh sb="2" eb="4">
      <t>コウジョ</t>
    </rPh>
    <phoneticPr fontId="2"/>
  </si>
  <si>
    <t>扶養控除４</t>
    <rPh sb="0" eb="2">
      <t>フヨウ</t>
    </rPh>
    <rPh sb="2" eb="4">
      <t>コウジョ</t>
    </rPh>
    <phoneticPr fontId="2"/>
  </si>
  <si>
    <t>同居特別障害者</t>
    <rPh sb="0" eb="2">
      <t>ドウキョ</t>
    </rPh>
    <rPh sb="2" eb="4">
      <t>トクベツ</t>
    </rPh>
    <rPh sb="4" eb="7">
      <t>ショウガイシャ</t>
    </rPh>
    <phoneticPr fontId="2"/>
  </si>
  <si>
    <t>所得控除 合計</t>
    <rPh sb="0" eb="2">
      <t>ショトク</t>
    </rPh>
    <rPh sb="2" eb="4">
      <t>コウジョ</t>
    </rPh>
    <rPh sb="5" eb="7">
      <t>ゴウケイ</t>
    </rPh>
    <phoneticPr fontId="2"/>
  </si>
  <si>
    <t>課税所得</t>
    <rPh sb="0" eb="2">
      <t>カゼイ</t>
    </rPh>
    <rPh sb="2" eb="4">
      <t>ショトク</t>
    </rPh>
    <phoneticPr fontId="2"/>
  </si>
  <si>
    <t>適用税率</t>
    <rPh sb="0" eb="2">
      <t>テキヨウ</t>
    </rPh>
    <rPh sb="2" eb="4">
      <t>ゼイリツ</t>
    </rPh>
    <phoneticPr fontId="2"/>
  </si>
  <si>
    <t>控除額</t>
    <rPh sb="0" eb="2">
      <t>コウジョ</t>
    </rPh>
    <rPh sb="2" eb="3">
      <t>ガク</t>
    </rPh>
    <phoneticPr fontId="2"/>
  </si>
  <si>
    <t>195万円以下 ≪5%　▲0円≫</t>
    <rPh sb="3" eb="5">
      <t>マンエン</t>
    </rPh>
    <rPh sb="5" eb="7">
      <t>イカ</t>
    </rPh>
    <rPh sb="14" eb="15">
      <t>エン</t>
    </rPh>
    <phoneticPr fontId="2"/>
  </si>
  <si>
    <t>195万円超 330万円以下 ≪10%　▲97,500円≫</t>
    <rPh sb="3" eb="5">
      <t>マンエン</t>
    </rPh>
    <rPh sb="5" eb="6">
      <t>チョウ</t>
    </rPh>
    <rPh sb="10" eb="12">
      <t>マンエン</t>
    </rPh>
    <rPh sb="12" eb="14">
      <t>イカ</t>
    </rPh>
    <phoneticPr fontId="2"/>
  </si>
  <si>
    <t>330万円超 695万円以下 ≪20%　▲427,500円≫</t>
    <rPh sb="3" eb="5">
      <t>マンエン</t>
    </rPh>
    <rPh sb="5" eb="6">
      <t>チョウ</t>
    </rPh>
    <rPh sb="10" eb="12">
      <t>マンエン</t>
    </rPh>
    <rPh sb="12" eb="14">
      <t>イカ</t>
    </rPh>
    <phoneticPr fontId="2"/>
  </si>
  <si>
    <t>695万円超 900万円以下 ≪23%　▲636,000円≫</t>
    <rPh sb="3" eb="5">
      <t>マンエン</t>
    </rPh>
    <rPh sb="5" eb="6">
      <t>チョウ</t>
    </rPh>
    <rPh sb="10" eb="12">
      <t>マンエン</t>
    </rPh>
    <rPh sb="12" eb="14">
      <t>イカ</t>
    </rPh>
    <phoneticPr fontId="2"/>
  </si>
  <si>
    <t>900万円超 1,800万円以下 ≪33%　▲1,536,000円≫</t>
    <rPh sb="3" eb="5">
      <t>マンエン</t>
    </rPh>
    <rPh sb="5" eb="6">
      <t>チョウ</t>
    </rPh>
    <rPh sb="12" eb="14">
      <t>マンエン</t>
    </rPh>
    <rPh sb="14" eb="16">
      <t>イカ</t>
    </rPh>
    <phoneticPr fontId="2"/>
  </si>
  <si>
    <t>1,800万円超 4,000万円以下 ≪40%　▲2,796,000円≫</t>
    <rPh sb="5" eb="7">
      <t>マンエン</t>
    </rPh>
    <rPh sb="7" eb="8">
      <t>チョウ</t>
    </rPh>
    <rPh sb="14" eb="16">
      <t>マンエン</t>
    </rPh>
    <rPh sb="16" eb="18">
      <t>イカ</t>
    </rPh>
    <phoneticPr fontId="2"/>
  </si>
  <si>
    <t>4,000万円超 ≪45%　▲4,796,000円≫</t>
    <rPh sb="5" eb="7">
      <t>マンエン</t>
    </rPh>
    <rPh sb="7" eb="8">
      <t>チョウ</t>
    </rPh>
    <phoneticPr fontId="2"/>
  </si>
  <si>
    <t>源泉徴収税額</t>
    <rPh sb="0" eb="2">
      <t>ゲンセン</t>
    </rPh>
    <rPh sb="2" eb="4">
      <t>チョウシュウ</t>
    </rPh>
    <rPh sb="4" eb="6">
      <t>ゼイガク</t>
    </rPh>
    <phoneticPr fontId="2"/>
  </si>
  <si>
    <t>還付金額</t>
    <rPh sb="0" eb="3">
      <t>カンプキン</t>
    </rPh>
    <rPh sb="3" eb="4">
      <t>ガク</t>
    </rPh>
    <phoneticPr fontId="2"/>
  </si>
  <si>
    <t>▼▼▼▼▼▼▼▼▼▼▼▼▼▼▼▼▼▼▼▼▼▼▼▼▼▼▼▼▼▼▼▼▼▼▼▼▼▼▼▼▼▼▼▼▼▼▼▼▼▼▼▼▼▼▼▼▼▼▼▼▼▼▼▼▼▼▼▼▼▼▼</t>
    <phoneticPr fontId="2"/>
  </si>
  <si>
    <t>年調年税額</t>
    <rPh sb="0" eb="2">
      <t>ネンチョウ</t>
    </rPh>
    <rPh sb="2" eb="5">
      <t>ネンゼイガク</t>
    </rPh>
    <phoneticPr fontId="2"/>
  </si>
  <si>
    <t>算出所得税額</t>
    <rPh sb="0" eb="2">
      <t>サンシュツ</t>
    </rPh>
    <rPh sb="2" eb="5">
      <t>ショトクゼイ</t>
    </rPh>
    <rPh sb="5" eb="6">
      <t>ガク</t>
    </rPh>
    <phoneticPr fontId="2"/>
  </si>
  <si>
    <t>住宅ローン減税額</t>
    <rPh sb="0" eb="2">
      <t>ジュウタク</t>
    </rPh>
    <rPh sb="5" eb="7">
      <t>ゲンゼイ</t>
    </rPh>
    <rPh sb="7" eb="8">
      <t>ガク</t>
    </rPh>
    <phoneticPr fontId="2"/>
  </si>
  <si>
    <t>年調所得税額</t>
    <rPh sb="0" eb="2">
      <t>ネンチョウ</t>
    </rPh>
    <rPh sb="2" eb="4">
      <t>ショトク</t>
    </rPh>
    <rPh sb="4" eb="6">
      <t>ゼイガク</t>
    </rPh>
    <phoneticPr fontId="2"/>
  </si>
  <si>
    <t>所得税計算</t>
    <rPh sb="0" eb="3">
      <t>ショトクゼイ</t>
    </rPh>
    <rPh sb="3" eb="5">
      <t>ケイサン</t>
    </rPh>
    <phoneticPr fontId="2"/>
  </si>
  <si>
    <t>年末調整</t>
    <rPh sb="0" eb="2">
      <t>ネンマツ</t>
    </rPh>
    <rPh sb="2" eb="4">
      <t>チョウセイ</t>
    </rPh>
    <phoneticPr fontId="2"/>
  </si>
  <si>
    <t>年齢</t>
    <rPh sb="0" eb="2">
      <t>ネンレイ</t>
    </rPh>
    <phoneticPr fontId="2"/>
  </si>
  <si>
    <t>７０歳未満</t>
    <rPh sb="2" eb="3">
      <t>サイ</t>
    </rPh>
    <rPh sb="3" eb="5">
      <t>ミマン</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</si>
  <si>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</si>
  <si>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</si>
  <si>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本人の所得１千万円超</t>
    <rPh sb="0" eb="2">
      <t>ホンニン</t>
    </rPh>
    <rPh sb="3" eb="5">
      <t>ショトク</t>
    </rPh>
    <rPh sb="6" eb="9">
      <t>センマンエン</t>
    </rPh>
    <rPh sb="9" eb="10">
      <t>チョウ</t>
    </rPh>
    <phoneticPr fontId="2"/>
  </si>
  <si>
    <t xml:space="preserve"> ※マイナスの場合は還付ではなく「追加徴収」</t>
    <rPh sb="7" eb="9">
      <t>バアイ</t>
    </rPh>
    <rPh sb="10" eb="12">
      <t>カンプ</t>
    </rPh>
    <rPh sb="17" eb="19">
      <t>ツイカ</t>
    </rPh>
    <rPh sb="19" eb="21">
      <t>チョウシュウ</t>
    </rPh>
    <phoneticPr fontId="2"/>
  </si>
  <si>
    <t xml:space="preserve"> ※千円未満切捨て</t>
    <rPh sb="2" eb="4">
      <t>センエン</t>
    </rPh>
    <rPh sb="4" eb="6">
      <t>ミマン</t>
    </rPh>
    <rPh sb="6" eb="8">
      <t>キリス</t>
    </rPh>
    <phoneticPr fontId="2"/>
  </si>
  <si>
    <r>
      <rPr>
        <sz val="12"/>
        <color theme="1"/>
        <rFont val="ＭＳ Ｐゴシック"/>
        <family val="3"/>
        <charset val="128"/>
        <scheme val="minor"/>
      </rPr>
      <t xml:space="preserve"> 障害者の対象・区分の判定はコチラを参照</t>
    </r>
    <r>
      <rPr>
        <sz val="11"/>
        <color theme="1"/>
        <rFont val="ＭＳ Ｐゴシック"/>
        <family val="2"/>
        <charset val="128"/>
        <scheme val="minor"/>
      </rPr>
      <t xml:space="preserve">
 ⇒</t>
    </r>
    <r>
      <rPr>
        <sz val="12"/>
        <color theme="1"/>
        <rFont val="ＭＳ Ｐゴシック"/>
        <family val="3"/>
        <charset val="128"/>
        <scheme val="minor"/>
      </rPr>
      <t xml:space="preserve"> </t>
    </r>
    <r>
      <rPr>
        <b/>
        <sz val="12"/>
        <color rgb="FF0070C0"/>
        <rFont val="ＭＳ Ｐゴシック"/>
        <family val="3"/>
        <charset val="128"/>
        <scheme val="minor"/>
      </rPr>
      <t>https://www.nta.go.jp/taxanswer/shotoku/1160.htm</t>
    </r>
    <rPh sb="1" eb="4">
      <t>ショウガイシャ</t>
    </rPh>
    <rPh sb="5" eb="7">
      <t>タイショウ</t>
    </rPh>
    <rPh sb="8" eb="10">
      <t>クブン</t>
    </rPh>
    <rPh sb="11" eb="13">
      <t>ハンテイ</t>
    </rPh>
    <rPh sb="18" eb="20">
      <t>サンショウ</t>
    </rPh>
    <phoneticPr fontId="2"/>
  </si>
  <si>
    <r>
      <t xml:space="preserve"> ⇒ </t>
    </r>
    <r>
      <rPr>
        <b/>
        <sz val="12"/>
        <color rgb="FF0070C0"/>
        <rFont val="ＭＳ Ｐゴシック"/>
        <family val="3"/>
        <charset val="128"/>
        <scheme val="minor"/>
      </rPr>
      <t>https://www.nta.go.jp/taxanswer/shotoku/1170.htm</t>
    </r>
    <phoneticPr fontId="2"/>
  </si>
  <si>
    <r>
      <t xml:space="preserve"> ⇒ </t>
    </r>
    <r>
      <rPr>
        <b/>
        <sz val="12"/>
        <color rgb="FF0070C0"/>
        <rFont val="ＭＳ Ｐゴシック"/>
        <family val="3"/>
        <charset val="128"/>
        <scheme val="minor"/>
      </rPr>
      <t>https://www.nta.go.jp/taxanswer/shotoku/1175.htm</t>
    </r>
    <phoneticPr fontId="2"/>
  </si>
  <si>
    <r>
      <t xml:space="preserve"> ⇒ </t>
    </r>
    <r>
      <rPr>
        <b/>
        <sz val="12"/>
        <color rgb="FF0070C0"/>
        <rFont val="ＭＳ Ｐゴシック"/>
        <family val="3"/>
        <charset val="128"/>
        <scheme val="minor"/>
      </rPr>
      <t>http://www.nta.go.jp/taxanswer/shotoku/1210.htm</t>
    </r>
    <phoneticPr fontId="2"/>
  </si>
  <si>
    <t>人的控除額の差額</t>
    <rPh sb="0" eb="2">
      <t>ジンテキ</t>
    </rPh>
    <rPh sb="2" eb="4">
      <t>コウジョ</t>
    </rPh>
    <rPh sb="4" eb="5">
      <t>ガク</t>
    </rPh>
    <rPh sb="6" eb="8">
      <t>サガク</t>
    </rPh>
    <phoneticPr fontId="2"/>
  </si>
  <si>
    <t>課税所得２００万円以下</t>
    <rPh sb="0" eb="2">
      <t>カゼイ</t>
    </rPh>
    <rPh sb="2" eb="4">
      <t>ショトク</t>
    </rPh>
    <rPh sb="7" eb="8">
      <t>マン</t>
    </rPh>
    <rPh sb="8" eb="9">
      <t>エン</t>
    </rPh>
    <rPh sb="9" eb="11">
      <t>イカ</t>
    </rPh>
    <phoneticPr fontId="2"/>
  </si>
  <si>
    <t>課税所得２００万円超</t>
    <rPh sb="0" eb="2">
      <t>カゼイ</t>
    </rPh>
    <rPh sb="2" eb="4">
      <t>ショトク</t>
    </rPh>
    <rPh sb="7" eb="8">
      <t>マン</t>
    </rPh>
    <rPh sb="8" eb="9">
      <t>エン</t>
    </rPh>
    <rPh sb="9" eb="10">
      <t>チョウ</t>
    </rPh>
    <phoneticPr fontId="2"/>
  </si>
  <si>
    <t>≪課税所得２００万円以下の場合≫</t>
    <rPh sb="1" eb="3">
      <t>カゼイ</t>
    </rPh>
    <rPh sb="3" eb="5">
      <t>ショトク</t>
    </rPh>
    <rPh sb="8" eb="10">
      <t>マンエン</t>
    </rPh>
    <rPh sb="10" eb="12">
      <t>イカ</t>
    </rPh>
    <rPh sb="13" eb="15">
      <t>バアイ</t>
    </rPh>
    <phoneticPr fontId="2"/>
  </si>
  <si>
    <t>１と２小さい方</t>
    <phoneticPr fontId="2"/>
  </si>
  <si>
    <t>調整控除額</t>
    <rPh sb="0" eb="2">
      <t>チョウセイ</t>
    </rPh>
    <rPh sb="2" eb="4">
      <t>コウジョ</t>
    </rPh>
    <rPh sb="4" eb="5">
      <t>ガク</t>
    </rPh>
    <phoneticPr fontId="2"/>
  </si>
  <si>
    <t>「３」×5％</t>
    <phoneticPr fontId="2"/>
  </si>
  <si>
    <t>≪課税所得２００万円超の場合≫</t>
    <rPh sb="1" eb="3">
      <t>カゼイ</t>
    </rPh>
    <rPh sb="3" eb="5">
      <t>ショトク</t>
    </rPh>
    <rPh sb="9" eb="11">
      <t>エンチョウ</t>
    </rPh>
    <rPh sb="12" eb="14">
      <t>バアイ</t>
    </rPh>
    <phoneticPr fontId="2"/>
  </si>
  <si>
    <t>課税所得－２００万円</t>
    <rPh sb="0" eb="2">
      <t>カゼイ</t>
    </rPh>
    <rPh sb="2" eb="4">
      <t>ショトク</t>
    </rPh>
    <rPh sb="8" eb="10">
      <t>マンエン</t>
    </rPh>
    <phoneticPr fontId="2"/>
  </si>
  <si>
    <t>（1-2）×5％（最小2,500円）</t>
    <rPh sb="9" eb="11">
      <t>サイショウ</t>
    </rPh>
    <rPh sb="16" eb="17">
      <t>エン</t>
    </rPh>
    <phoneticPr fontId="2"/>
  </si>
  <si>
    <t>調整控除の計算</t>
    <rPh sb="0" eb="2">
      <t>チョウセイ</t>
    </rPh>
    <rPh sb="2" eb="4">
      <t>コウジョ</t>
    </rPh>
    <rPh sb="5" eb="7">
      <t>ケイサン</t>
    </rPh>
    <phoneticPr fontId="2"/>
  </si>
  <si>
    <t>市町村民税所得割額（税額控除前）</t>
    <rPh sb="0" eb="3">
      <t>シチョウソン</t>
    </rPh>
    <rPh sb="3" eb="4">
      <t>ミン</t>
    </rPh>
    <rPh sb="4" eb="5">
      <t>ゼイ</t>
    </rPh>
    <rPh sb="5" eb="7">
      <t>ショトク</t>
    </rPh>
    <rPh sb="7" eb="8">
      <t>ワリ</t>
    </rPh>
    <rPh sb="8" eb="9">
      <t>ガク</t>
    </rPh>
    <rPh sb="10" eb="12">
      <t>ゼイガク</t>
    </rPh>
    <rPh sb="12" eb="14">
      <t>コウジョ</t>
    </rPh>
    <rPh sb="14" eb="15">
      <t>マエ</t>
    </rPh>
    <phoneticPr fontId="2"/>
  </si>
  <si>
    <t>住宅ローン　控除</t>
    <rPh sb="0" eb="2">
      <t>ジュウタク</t>
    </rPh>
    <rPh sb="6" eb="8">
      <t>コウジョ</t>
    </rPh>
    <phoneticPr fontId="2"/>
  </si>
  <si>
    <t>寄附金控除</t>
    <rPh sb="0" eb="3">
      <t>キフキン</t>
    </rPh>
    <rPh sb="3" eb="5">
      <t>コウジョ</t>
    </rPh>
    <phoneticPr fontId="2"/>
  </si>
  <si>
    <t>調整控除</t>
    <rPh sb="0" eb="2">
      <t>チョウセイ</t>
    </rPh>
    <rPh sb="2" eb="4">
      <t>コウジョ</t>
    </rPh>
    <phoneticPr fontId="2"/>
  </si>
  <si>
    <t>税額控除　合計</t>
    <rPh sb="0" eb="2">
      <t>ゼイガク</t>
    </rPh>
    <rPh sb="2" eb="4">
      <t>コウジョ</t>
    </rPh>
    <rPh sb="5" eb="7">
      <t>ゴウケイ</t>
    </rPh>
    <phoneticPr fontId="2"/>
  </si>
  <si>
    <t>新保険料</t>
    <rPh sb="0" eb="4">
      <t>シンホケンリョウ</t>
    </rPh>
    <phoneticPr fontId="2"/>
  </si>
  <si>
    <t>旧保険料</t>
    <rPh sb="0" eb="4">
      <t>キュウホケンリョウ</t>
    </rPh>
    <phoneticPr fontId="2"/>
  </si>
  <si>
    <t>Ａ</t>
    <phoneticPr fontId="2"/>
  </si>
  <si>
    <t>Ｂ</t>
    <phoneticPr fontId="2"/>
  </si>
  <si>
    <t>…①</t>
    <phoneticPr fontId="2"/>
  </si>
  <si>
    <t>…②</t>
    <phoneticPr fontId="2"/>
  </si>
  <si>
    <t>…③</t>
    <phoneticPr fontId="2"/>
  </si>
  <si>
    <t>控除額判定</t>
    <rPh sb="0" eb="2">
      <t>コウジョ</t>
    </rPh>
    <rPh sb="2" eb="3">
      <t>ガク</t>
    </rPh>
    <rPh sb="3" eb="5">
      <t>ハンテイ</t>
    </rPh>
    <phoneticPr fontId="2"/>
  </si>
  <si>
    <t>保険料</t>
    <rPh sb="0" eb="3">
      <t>ホケンリョウ</t>
    </rPh>
    <phoneticPr fontId="2"/>
  </si>
  <si>
    <t>Ｃ</t>
    <phoneticPr fontId="2"/>
  </si>
  <si>
    <t>…④</t>
    <phoneticPr fontId="2"/>
  </si>
  <si>
    <t>…⑤</t>
    <phoneticPr fontId="2"/>
  </si>
  <si>
    <t>…⑥</t>
    <phoneticPr fontId="2"/>
  </si>
  <si>
    <t>Ｄ</t>
    <phoneticPr fontId="2"/>
  </si>
  <si>
    <t>Ｅ</t>
    <phoneticPr fontId="2"/>
  </si>
  <si>
    <t>…ロ</t>
    <phoneticPr fontId="2"/>
  </si>
  <si>
    <t>…イ</t>
    <phoneticPr fontId="2"/>
  </si>
  <si>
    <t>…ハ</t>
    <phoneticPr fontId="2"/>
  </si>
  <si>
    <t>一般の
生命保険料</t>
    <rPh sb="0" eb="2">
      <t>イッパン</t>
    </rPh>
    <rPh sb="4" eb="6">
      <t>セイメイ</t>
    </rPh>
    <rPh sb="6" eb="8">
      <t>ホケン</t>
    </rPh>
    <rPh sb="8" eb="9">
      <t>リョウ</t>
    </rPh>
    <phoneticPr fontId="2"/>
  </si>
  <si>
    <t>介護医療
保険料</t>
    <rPh sb="0" eb="2">
      <t>カイゴ</t>
    </rPh>
    <rPh sb="2" eb="4">
      <t>イリョウ</t>
    </rPh>
    <rPh sb="5" eb="7">
      <t>ホケン</t>
    </rPh>
    <rPh sb="7" eb="8">
      <t>リョウ</t>
    </rPh>
    <phoneticPr fontId="2"/>
  </si>
  <si>
    <t>個人年金
保険料</t>
    <rPh sb="0" eb="2">
      <t>コジン</t>
    </rPh>
    <rPh sb="2" eb="4">
      <t>ネンキン</t>
    </rPh>
    <rPh sb="5" eb="7">
      <t>ホケン</t>
    </rPh>
    <rPh sb="7" eb="8">
      <t>リョウ</t>
    </rPh>
    <phoneticPr fontId="2"/>
  </si>
  <si>
    <t>区分</t>
    <rPh sb="0" eb="2">
      <t>クブン</t>
    </rPh>
    <phoneticPr fontId="2"/>
  </si>
  <si>
    <t>住民税計算</t>
    <rPh sb="0" eb="3">
      <t>ジュウミンゼイ</t>
    </rPh>
    <rPh sb="3" eb="5">
      <t>ケイサン</t>
    </rPh>
    <phoneticPr fontId="2"/>
  </si>
  <si>
    <t>地震保険料</t>
    <rPh sb="0" eb="2">
      <t>ジシン</t>
    </rPh>
    <rPh sb="2" eb="5">
      <t>ホケンリョウ</t>
    </rPh>
    <phoneticPr fontId="2"/>
  </si>
  <si>
    <t>旧長期損害保険料</t>
    <rPh sb="0" eb="1">
      <t>キュウ</t>
    </rPh>
    <rPh sb="1" eb="3">
      <t>チョウキ</t>
    </rPh>
    <rPh sb="3" eb="5">
      <t>ソンガイ</t>
    </rPh>
    <rPh sb="5" eb="8">
      <t>ホケンリョウ</t>
    </rPh>
    <phoneticPr fontId="2"/>
  </si>
  <si>
    <t>Ｆ</t>
    <phoneticPr fontId="2"/>
  </si>
  <si>
    <t>Ｇ</t>
    <phoneticPr fontId="2"/>
  </si>
  <si>
    <t>生命保険料控除額　計算シート</t>
    <rPh sb="0" eb="2">
      <t>セイメイ</t>
    </rPh>
    <rPh sb="2" eb="4">
      <t>ホケン</t>
    </rPh>
    <rPh sb="4" eb="5">
      <t>リョウ</t>
    </rPh>
    <rPh sb="5" eb="7">
      <t>コウジョ</t>
    </rPh>
    <rPh sb="7" eb="8">
      <t>ガク</t>
    </rPh>
    <rPh sb="9" eb="11">
      <t>ケイサン</t>
    </rPh>
    <phoneticPr fontId="2"/>
  </si>
  <si>
    <t>…⑦</t>
    <phoneticPr fontId="2"/>
  </si>
  <si>
    <t>…⑧</t>
    <phoneticPr fontId="2"/>
  </si>
  <si>
    <t>地震保険料控除額　計算シート</t>
    <rPh sb="0" eb="2">
      <t>ジシン</t>
    </rPh>
    <rPh sb="2" eb="4">
      <t>ホケン</t>
    </rPh>
    <rPh sb="4" eb="5">
      <t>リョウ</t>
    </rPh>
    <rPh sb="5" eb="7">
      <t>コウジョ</t>
    </rPh>
    <rPh sb="7" eb="8">
      <t>ガク</t>
    </rPh>
    <rPh sb="9" eb="11">
      <t>ケイサン</t>
    </rPh>
    <phoneticPr fontId="2"/>
  </si>
  <si>
    <t>①＋② （最高40,000円）</t>
    <rPh sb="5" eb="7">
      <t>サイコウ</t>
    </rPh>
    <rPh sb="13" eb="14">
      <t>エン</t>
    </rPh>
    <phoneticPr fontId="2"/>
  </si>
  <si>
    <t>①＋② （最高28,000円）</t>
    <rPh sb="5" eb="7">
      <t>サイコウ</t>
    </rPh>
    <rPh sb="13" eb="14">
      <t>エン</t>
    </rPh>
    <phoneticPr fontId="2"/>
  </si>
  <si>
    <t>④＋⑤ （最高28,000円）</t>
    <rPh sb="5" eb="7">
      <t>サイコウ</t>
    </rPh>
    <rPh sb="13" eb="14">
      <t>エン</t>
    </rPh>
    <phoneticPr fontId="2"/>
  </si>
  <si>
    <t>④＋⑤ （最高40,000円）</t>
    <rPh sb="5" eb="7">
      <t>サイコウ</t>
    </rPh>
    <rPh sb="13" eb="14">
      <t>エン</t>
    </rPh>
    <phoneticPr fontId="2"/>
  </si>
  <si>
    <t>生命保険料控除額 （最高120,000円）</t>
    <rPh sb="0" eb="2">
      <t>セイメイ</t>
    </rPh>
    <rPh sb="2" eb="4">
      <t>ホケン</t>
    </rPh>
    <rPh sb="4" eb="5">
      <t>リョウ</t>
    </rPh>
    <rPh sb="5" eb="7">
      <t>コウジョ</t>
    </rPh>
    <rPh sb="7" eb="8">
      <t>ガク</t>
    </rPh>
    <rPh sb="10" eb="12">
      <t>サイコウ</t>
    </rPh>
    <rPh sb="19" eb="20">
      <t>エン</t>
    </rPh>
    <phoneticPr fontId="2"/>
  </si>
  <si>
    <t>地震保険料控除額 （最高50,000円）</t>
    <rPh sb="0" eb="2">
      <t>ジシン</t>
    </rPh>
    <rPh sb="2" eb="4">
      <t>ホケン</t>
    </rPh>
    <rPh sb="4" eb="5">
      <t>リョウ</t>
    </rPh>
    <rPh sb="5" eb="7">
      <t>コウジョ</t>
    </rPh>
    <rPh sb="7" eb="8">
      <t>ガク</t>
    </rPh>
    <rPh sb="10" eb="12">
      <t>サイコウ</t>
    </rPh>
    <rPh sb="18" eb="19">
      <t>エン</t>
    </rPh>
    <phoneticPr fontId="2"/>
  </si>
  <si>
    <t>生命保険料控除額 （最高70,000円）</t>
    <rPh sb="0" eb="2">
      <t>セイメイ</t>
    </rPh>
    <rPh sb="2" eb="4">
      <t>ホケン</t>
    </rPh>
    <rPh sb="4" eb="5">
      <t>リョウ</t>
    </rPh>
    <rPh sb="5" eb="7">
      <t>コウジョ</t>
    </rPh>
    <rPh sb="7" eb="8">
      <t>ガク</t>
    </rPh>
    <rPh sb="10" eb="12">
      <t>サイコウ</t>
    </rPh>
    <rPh sb="18" eb="19">
      <t>エン</t>
    </rPh>
    <phoneticPr fontId="2"/>
  </si>
  <si>
    <t>地震保険料控除額 （最高25,000円）</t>
    <rPh sb="0" eb="2">
      <t>ジシン</t>
    </rPh>
    <rPh sb="2" eb="4">
      <t>ホケン</t>
    </rPh>
    <rPh sb="4" eb="5">
      <t>リョウ</t>
    </rPh>
    <rPh sb="5" eb="7">
      <t>コウジョ</t>
    </rPh>
    <rPh sb="7" eb="8">
      <t>ガク</t>
    </rPh>
    <rPh sb="10" eb="12">
      <t>サイコウ</t>
    </rPh>
    <rPh sb="18" eb="19">
      <t>エン</t>
    </rPh>
    <phoneticPr fontId="2"/>
  </si>
  <si>
    <t>保険料合計</t>
    <rPh sb="0" eb="3">
      <t>ホケンリョウ</t>
    </rPh>
    <rPh sb="3" eb="5">
      <t>ゴウケイ</t>
    </rPh>
    <phoneticPr fontId="2"/>
  </si>
  <si>
    <t>区分</t>
    <rPh sb="0" eb="2">
      <t>クブン</t>
    </rPh>
    <phoneticPr fontId="2"/>
  </si>
  <si>
    <t>地震保険</t>
    <rPh sb="0" eb="2">
      <t>ジシン</t>
    </rPh>
    <rPh sb="2" eb="4">
      <t>ホケン</t>
    </rPh>
    <phoneticPr fontId="2"/>
  </si>
  <si>
    <t>旧長期損害</t>
    <rPh sb="0" eb="1">
      <t>キュウ</t>
    </rPh>
    <rPh sb="1" eb="3">
      <t>チョウキ</t>
    </rPh>
    <rPh sb="3" eb="5">
      <t>ソンガイ</t>
    </rPh>
    <phoneticPr fontId="2"/>
  </si>
  <si>
    <t>新生命保険</t>
    <rPh sb="0" eb="1">
      <t>シン</t>
    </rPh>
    <rPh sb="1" eb="3">
      <t>セイメイ</t>
    </rPh>
    <rPh sb="3" eb="5">
      <t>ホケン</t>
    </rPh>
    <phoneticPr fontId="2"/>
  </si>
  <si>
    <t>旧生命保険</t>
    <rPh sb="0" eb="1">
      <t>キュウ</t>
    </rPh>
    <rPh sb="1" eb="3">
      <t>セイメイ</t>
    </rPh>
    <rPh sb="3" eb="5">
      <t>ホケン</t>
    </rPh>
    <phoneticPr fontId="2"/>
  </si>
  <si>
    <t>介護医療保険</t>
    <rPh sb="0" eb="2">
      <t>カイゴ</t>
    </rPh>
    <rPh sb="2" eb="4">
      <t>イリョウ</t>
    </rPh>
    <rPh sb="4" eb="6">
      <t>ホケン</t>
    </rPh>
    <phoneticPr fontId="2"/>
  </si>
  <si>
    <t>新個人年金</t>
    <rPh sb="0" eb="1">
      <t>シン</t>
    </rPh>
    <rPh sb="1" eb="3">
      <t>コジン</t>
    </rPh>
    <rPh sb="3" eb="5">
      <t>ネンキン</t>
    </rPh>
    <phoneticPr fontId="2"/>
  </si>
  <si>
    <t>旧個人年金</t>
    <rPh sb="0" eb="1">
      <t>キュウ</t>
    </rPh>
    <rPh sb="1" eb="3">
      <t>コジン</t>
    </rPh>
    <rPh sb="3" eb="5">
      <t>ネンキン</t>
    </rPh>
    <phoneticPr fontId="2"/>
  </si>
  <si>
    <t>Produced by SHARE-NOTE シェアノート</t>
    <phoneticPr fontId="2"/>
  </si>
  <si>
    <t>（１）</t>
    <phoneticPr fontId="2"/>
  </si>
  <si>
    <t>（２）</t>
    <phoneticPr fontId="2"/>
  </si>
  <si>
    <t>（５）</t>
    <phoneticPr fontId="2"/>
  </si>
  <si>
    <t>（３）</t>
    <phoneticPr fontId="2"/>
  </si>
  <si>
    <t>ファイルをそのまま、または加工して、独立の取引対象として頒布（販売、賃貸、無償配布、無償貸与など）したり、公衆送信（インターネットのホームページや放送などを利用した送信）などを利用して提供することは、営利、非営利を問わずできません。</t>
    <phoneticPr fontId="2"/>
  </si>
  <si>
    <t>（４）</t>
    <phoneticPr fontId="2"/>
  </si>
  <si>
    <t>本計算シートは個人でのご利用を目的として個人が作成したシートです。
入手、利用について料金が発生することはございません。</t>
    <rPh sb="0" eb="1">
      <t>ホン</t>
    </rPh>
    <rPh sb="1" eb="3">
      <t>ケイサン</t>
    </rPh>
    <rPh sb="7" eb="9">
      <t>コジン</t>
    </rPh>
    <rPh sb="12" eb="14">
      <t>リヨウ</t>
    </rPh>
    <rPh sb="15" eb="17">
      <t>モクテキ</t>
    </rPh>
    <rPh sb="20" eb="22">
      <t>コジン</t>
    </rPh>
    <rPh sb="23" eb="25">
      <t>サクセイ</t>
    </rPh>
    <rPh sb="34" eb="36">
      <t>ニュウシュ</t>
    </rPh>
    <rPh sb="37" eb="39">
      <t>リヨウ</t>
    </rPh>
    <rPh sb="43" eb="45">
      <t>リョウキン</t>
    </rPh>
    <rPh sb="46" eb="48">
      <t>ハッセイ</t>
    </rPh>
    <phoneticPr fontId="2"/>
  </si>
  <si>
    <r>
      <t>本計算シートは以下の日付における法律に基づいて作成されています。
法律の改編その他によりファイルの計算その他の内容が法律に適合しない場合がありますので予めご承知おき下さい。
　</t>
    </r>
    <r>
      <rPr>
        <b/>
        <sz val="11"/>
        <color theme="1"/>
        <rFont val="ＭＳ Ｐゴシック"/>
        <family val="3"/>
        <charset val="128"/>
        <scheme val="minor"/>
      </rPr>
      <t>２０１６年１１月</t>
    </r>
    <rPh sb="0" eb="1">
      <t>ホン</t>
    </rPh>
    <rPh sb="1" eb="3">
      <t>ケイサン</t>
    </rPh>
    <rPh sb="7" eb="9">
      <t>イカ</t>
    </rPh>
    <rPh sb="10" eb="12">
      <t>ヒヅケ</t>
    </rPh>
    <rPh sb="16" eb="18">
      <t>ホウリツ</t>
    </rPh>
    <rPh sb="19" eb="20">
      <t>モト</t>
    </rPh>
    <rPh sb="23" eb="25">
      <t>サクセイ</t>
    </rPh>
    <rPh sb="33" eb="35">
      <t>ホウリツ</t>
    </rPh>
    <rPh sb="36" eb="38">
      <t>カイヘン</t>
    </rPh>
    <rPh sb="40" eb="41">
      <t>タ</t>
    </rPh>
    <rPh sb="49" eb="51">
      <t>ケイサン</t>
    </rPh>
    <rPh sb="53" eb="54">
      <t>タ</t>
    </rPh>
    <rPh sb="55" eb="57">
      <t>ナイヨウ</t>
    </rPh>
    <rPh sb="58" eb="60">
      <t>ホウリツ</t>
    </rPh>
    <rPh sb="61" eb="63">
      <t>テキゴウ</t>
    </rPh>
    <rPh sb="66" eb="68">
      <t>バアイ</t>
    </rPh>
    <rPh sb="75" eb="76">
      <t>アラカジ</t>
    </rPh>
    <rPh sb="78" eb="80">
      <t>ショウチ</t>
    </rPh>
    <rPh sb="82" eb="83">
      <t>クダ</t>
    </rPh>
    <rPh sb="92" eb="93">
      <t>ネン</t>
    </rPh>
    <rPh sb="95" eb="96">
      <t>ガツ</t>
    </rPh>
    <phoneticPr fontId="2"/>
  </si>
  <si>
    <t>本計算シートは各種の税金計算の目安を算定するものであり精緻な計算についてご自身の責任において行ってください。
本計算シートを利用して計算された結果により発生した損害につき製作者は一切の責任を負いかねますので予めご承知おき下さい。</t>
    <rPh sb="0" eb="1">
      <t>ホン</t>
    </rPh>
    <rPh sb="1" eb="3">
      <t>ケイサン</t>
    </rPh>
    <rPh sb="7" eb="9">
      <t>カクシュ</t>
    </rPh>
    <rPh sb="10" eb="12">
      <t>ゼイキン</t>
    </rPh>
    <rPh sb="12" eb="14">
      <t>ケイサン</t>
    </rPh>
    <rPh sb="15" eb="17">
      <t>メヤス</t>
    </rPh>
    <rPh sb="18" eb="20">
      <t>サンテイ</t>
    </rPh>
    <rPh sb="27" eb="29">
      <t>セイチ</t>
    </rPh>
    <rPh sb="30" eb="32">
      <t>ケイサン</t>
    </rPh>
    <rPh sb="37" eb="39">
      <t>ジシン</t>
    </rPh>
    <rPh sb="40" eb="42">
      <t>セキニン</t>
    </rPh>
    <rPh sb="46" eb="47">
      <t>オコナ</t>
    </rPh>
    <rPh sb="55" eb="56">
      <t>ホン</t>
    </rPh>
    <rPh sb="56" eb="58">
      <t>ケイサン</t>
    </rPh>
    <rPh sb="62" eb="64">
      <t>リヨウ</t>
    </rPh>
    <rPh sb="66" eb="68">
      <t>ケイサン</t>
    </rPh>
    <rPh sb="71" eb="73">
      <t>ケッカ</t>
    </rPh>
    <rPh sb="76" eb="78">
      <t>ハッセイ</t>
    </rPh>
    <rPh sb="80" eb="82">
      <t>ソンガイ</t>
    </rPh>
    <rPh sb="85" eb="88">
      <t>セイサクシャ</t>
    </rPh>
    <rPh sb="89" eb="91">
      <t>イッサイ</t>
    </rPh>
    <rPh sb="92" eb="94">
      <t>セキニン</t>
    </rPh>
    <rPh sb="95" eb="96">
      <t>オ</t>
    </rPh>
    <rPh sb="103" eb="104">
      <t>アラカジ</t>
    </rPh>
    <rPh sb="106" eb="108">
      <t>ショウチ</t>
    </rPh>
    <rPh sb="110" eb="111">
      <t>クダ</t>
    </rPh>
    <phoneticPr fontId="2"/>
  </si>
  <si>
    <t>各シートには著作権保護と誤入力防止を目的としてシートの保護機能によりロックを掛けております。
シートカスタマイズが必要な方は恐れ入りますが提供サイトのコメント欄を通じてその旨のご連絡をお願い致します。
尚、上記に対する返信につきまして即答できない場合もございます。予めご了承下さい。</t>
    <rPh sb="0" eb="1">
      <t>カク</t>
    </rPh>
    <rPh sb="6" eb="9">
      <t>チョサクケン</t>
    </rPh>
    <rPh sb="9" eb="11">
      <t>ホゴ</t>
    </rPh>
    <rPh sb="12" eb="13">
      <t>ゴ</t>
    </rPh>
    <rPh sb="13" eb="15">
      <t>ニュウリョク</t>
    </rPh>
    <rPh sb="15" eb="17">
      <t>ボウシ</t>
    </rPh>
    <rPh sb="18" eb="20">
      <t>モクテキ</t>
    </rPh>
    <rPh sb="27" eb="29">
      <t>ホゴ</t>
    </rPh>
    <rPh sb="29" eb="31">
      <t>キノウ</t>
    </rPh>
    <rPh sb="38" eb="39">
      <t>カ</t>
    </rPh>
    <rPh sb="57" eb="59">
      <t>ヒツヨウ</t>
    </rPh>
    <rPh sb="60" eb="61">
      <t>カタ</t>
    </rPh>
    <rPh sb="62" eb="63">
      <t>オソ</t>
    </rPh>
    <rPh sb="64" eb="65">
      <t>イ</t>
    </rPh>
    <rPh sb="69" eb="71">
      <t>テイキョウ</t>
    </rPh>
    <rPh sb="79" eb="80">
      <t>ラン</t>
    </rPh>
    <rPh sb="81" eb="82">
      <t>ツウ</t>
    </rPh>
    <rPh sb="86" eb="87">
      <t>ムネ</t>
    </rPh>
    <rPh sb="89" eb="91">
      <t>レンラク</t>
    </rPh>
    <rPh sb="93" eb="94">
      <t>ネガ</t>
    </rPh>
    <rPh sb="95" eb="96">
      <t>イタ</t>
    </rPh>
    <rPh sb="101" eb="102">
      <t>ナオ</t>
    </rPh>
    <rPh sb="103" eb="105">
      <t>ジョウキ</t>
    </rPh>
    <rPh sb="106" eb="107">
      <t>タイ</t>
    </rPh>
    <rPh sb="109" eb="111">
      <t>ヘンシン</t>
    </rPh>
    <rPh sb="117" eb="119">
      <t>ソクトウ</t>
    </rPh>
    <rPh sb="123" eb="125">
      <t>バアイ</t>
    </rPh>
    <rPh sb="132" eb="133">
      <t>アラカジ</t>
    </rPh>
    <rPh sb="135" eb="137">
      <t>リョウショウ</t>
    </rPh>
    <rPh sb="137" eb="138">
      <t>クダ</t>
    </rPh>
    <phoneticPr fontId="2"/>
  </si>
  <si>
    <t>計算シートご利用の前提条件</t>
    <rPh sb="0" eb="2">
      <t>ケイサン</t>
    </rPh>
    <rPh sb="6" eb="8">
      <t>リヨウ</t>
    </rPh>
    <rPh sb="9" eb="11">
      <t>ゼンテイ</t>
    </rPh>
    <rPh sb="11" eb="13">
      <t>ジョウケン</t>
    </rPh>
    <phoneticPr fontId="2"/>
  </si>
  <si>
    <t>計算シートご利用のご注意</t>
    <rPh sb="0" eb="2">
      <t>ケイサン</t>
    </rPh>
    <rPh sb="6" eb="8">
      <t>リヨウ</t>
    </rPh>
    <rPh sb="10" eb="12">
      <t>チュウイ</t>
    </rPh>
    <phoneticPr fontId="2"/>
  </si>
  <si>
    <t>この計算シートをご利用の方は必ず本シートの内容をご理解の上ご利用下さいます様お願い申し上げます。</t>
    <rPh sb="2" eb="4">
      <t>ケイサン</t>
    </rPh>
    <rPh sb="9" eb="11">
      <t>リヨウ</t>
    </rPh>
    <rPh sb="12" eb="13">
      <t>カタ</t>
    </rPh>
    <rPh sb="14" eb="15">
      <t>カナラ</t>
    </rPh>
    <rPh sb="16" eb="17">
      <t>ホン</t>
    </rPh>
    <rPh sb="21" eb="23">
      <t>ナイヨウ</t>
    </rPh>
    <rPh sb="25" eb="27">
      <t>リカイ</t>
    </rPh>
    <rPh sb="28" eb="29">
      <t>ウエ</t>
    </rPh>
    <rPh sb="30" eb="32">
      <t>リヨウ</t>
    </rPh>
    <rPh sb="32" eb="33">
      <t>クダ</t>
    </rPh>
    <rPh sb="37" eb="38">
      <t>ヨウ</t>
    </rPh>
    <rPh sb="39" eb="40">
      <t>ネガ</t>
    </rPh>
    <rPh sb="41" eb="42">
      <t>モウ</t>
    </rPh>
    <rPh sb="43" eb="44">
      <t>ア</t>
    </rPh>
    <phoneticPr fontId="2"/>
  </si>
  <si>
    <t>当シートは２０１６年（平成２８年）の所得を対象にした計算を行うものです。</t>
    <rPh sb="0" eb="1">
      <t>トウ</t>
    </rPh>
    <rPh sb="9" eb="10">
      <t>ネン</t>
    </rPh>
    <rPh sb="11" eb="13">
      <t>ヘイセイ</t>
    </rPh>
    <rPh sb="15" eb="16">
      <t>ネン</t>
    </rPh>
    <rPh sb="18" eb="20">
      <t>ショトク</t>
    </rPh>
    <rPh sb="21" eb="23">
      <t>タイショウ</t>
    </rPh>
    <rPh sb="26" eb="28">
      <t>ケイサン</t>
    </rPh>
    <rPh sb="29" eb="30">
      <t>オコナ</t>
    </rPh>
    <phoneticPr fontId="2"/>
  </si>
  <si>
    <t>当シートは収入が給与収入に限定された方（給与所得のみのサラリーマン）を対象にしています。他の所得がある方にはご利用できません。</t>
    <rPh sb="0" eb="1">
      <t>トウ</t>
    </rPh>
    <rPh sb="5" eb="7">
      <t>シュウニュウ</t>
    </rPh>
    <rPh sb="8" eb="10">
      <t>キュウヨ</t>
    </rPh>
    <rPh sb="10" eb="12">
      <t>シュウニュウ</t>
    </rPh>
    <rPh sb="13" eb="15">
      <t>ゲンテイ</t>
    </rPh>
    <rPh sb="18" eb="19">
      <t>カタ</t>
    </rPh>
    <rPh sb="20" eb="22">
      <t>キュウヨ</t>
    </rPh>
    <rPh sb="22" eb="24">
      <t>ショトク</t>
    </rPh>
    <rPh sb="35" eb="37">
      <t>タイショウ</t>
    </rPh>
    <rPh sb="44" eb="45">
      <t>タ</t>
    </rPh>
    <rPh sb="46" eb="48">
      <t>ショトク</t>
    </rPh>
    <rPh sb="51" eb="52">
      <t>カタ</t>
    </rPh>
    <rPh sb="55" eb="57">
      <t>リヨウ</t>
    </rPh>
    <phoneticPr fontId="2"/>
  </si>
  <si>
    <t>（６）</t>
    <phoneticPr fontId="2"/>
  </si>
  <si>
    <t>エクセルのバージョンの相違その他プログラムの不具合による計算エラーに関しましてはその対応は行っておりませんので予めご承知おき下さい。</t>
    <rPh sb="11" eb="13">
      <t>ソウイ</t>
    </rPh>
    <rPh sb="15" eb="16">
      <t>タ</t>
    </rPh>
    <rPh sb="22" eb="25">
      <t>フグアイ</t>
    </rPh>
    <rPh sb="28" eb="30">
      <t>ケイサン</t>
    </rPh>
    <rPh sb="34" eb="35">
      <t>カン</t>
    </rPh>
    <rPh sb="42" eb="44">
      <t>タイオウ</t>
    </rPh>
    <rPh sb="45" eb="46">
      <t>オコナ</t>
    </rPh>
    <rPh sb="55" eb="56">
      <t>アラカジ</t>
    </rPh>
    <rPh sb="58" eb="60">
      <t>ショウチ</t>
    </rPh>
    <rPh sb="62" eb="63">
      <t>クダ</t>
    </rPh>
    <phoneticPr fontId="2"/>
  </si>
  <si>
    <t>当シートは確定申告を要さない方を対象にしています。以下に例示される方は計算対象外です。
　対象外の例）複数の企業から給与収入がある方／各種税額控除（医療費控除・住宅ローン控除・雑損控除等）を受けるため確定申告を予定・した方</t>
    <rPh sb="0" eb="1">
      <t>トウ</t>
    </rPh>
    <rPh sb="5" eb="7">
      <t>カクテイ</t>
    </rPh>
    <rPh sb="7" eb="9">
      <t>シンコク</t>
    </rPh>
    <rPh sb="10" eb="11">
      <t>ヨウ</t>
    </rPh>
    <rPh sb="14" eb="15">
      <t>カタ</t>
    </rPh>
    <rPh sb="16" eb="18">
      <t>タイショウ</t>
    </rPh>
    <rPh sb="25" eb="27">
      <t>イカ</t>
    </rPh>
    <rPh sb="28" eb="30">
      <t>レイジ</t>
    </rPh>
    <rPh sb="33" eb="34">
      <t>カタ</t>
    </rPh>
    <rPh sb="35" eb="37">
      <t>ケイサン</t>
    </rPh>
    <rPh sb="37" eb="40">
      <t>タイショウガイ</t>
    </rPh>
    <rPh sb="45" eb="48">
      <t>タイショウガイ</t>
    </rPh>
    <rPh sb="49" eb="50">
      <t>レイ</t>
    </rPh>
    <rPh sb="51" eb="53">
      <t>フクスウ</t>
    </rPh>
    <rPh sb="54" eb="56">
      <t>キギョウ</t>
    </rPh>
    <rPh sb="58" eb="60">
      <t>キュウヨ</t>
    </rPh>
    <rPh sb="60" eb="62">
      <t>シュウニュウ</t>
    </rPh>
    <rPh sb="65" eb="66">
      <t>カタ</t>
    </rPh>
    <rPh sb="67" eb="69">
      <t>カクシュ</t>
    </rPh>
    <rPh sb="69" eb="71">
      <t>ゼイガク</t>
    </rPh>
    <rPh sb="71" eb="73">
      <t>コウジョ</t>
    </rPh>
    <rPh sb="74" eb="77">
      <t>イリョウヒ</t>
    </rPh>
    <rPh sb="77" eb="79">
      <t>コウジョ</t>
    </rPh>
    <rPh sb="80" eb="82">
      <t>ジュウタク</t>
    </rPh>
    <rPh sb="85" eb="87">
      <t>コウジョ</t>
    </rPh>
    <rPh sb="88" eb="90">
      <t>ザッソン</t>
    </rPh>
    <rPh sb="90" eb="92">
      <t>コウジョ</t>
    </rPh>
    <rPh sb="92" eb="93">
      <t>ナド</t>
    </rPh>
    <rPh sb="95" eb="96">
      <t>ウ</t>
    </rPh>
    <rPh sb="100" eb="102">
      <t>カクテイ</t>
    </rPh>
    <rPh sb="102" eb="104">
      <t>シンコク</t>
    </rPh>
    <rPh sb="105" eb="107">
      <t>ヨテイ</t>
    </rPh>
    <rPh sb="110" eb="111">
      <t>カタ</t>
    </rPh>
    <phoneticPr fontId="2"/>
  </si>
  <si>
    <t>当シートは１年を通じて同一の企業から給与収入を得ていたサラリーマンの方を対象にしています。年の中途での入社・退社している方は対象外としています。</t>
    <rPh sb="0" eb="1">
      <t>トウ</t>
    </rPh>
    <rPh sb="6" eb="7">
      <t>ネン</t>
    </rPh>
    <rPh sb="8" eb="9">
      <t>ツウ</t>
    </rPh>
    <rPh sb="11" eb="13">
      <t>ドウイツ</t>
    </rPh>
    <rPh sb="14" eb="16">
      <t>キギョウ</t>
    </rPh>
    <rPh sb="18" eb="20">
      <t>キュウヨ</t>
    </rPh>
    <rPh sb="20" eb="22">
      <t>シュウニュウ</t>
    </rPh>
    <rPh sb="23" eb="24">
      <t>エ</t>
    </rPh>
    <rPh sb="34" eb="35">
      <t>カタ</t>
    </rPh>
    <rPh sb="36" eb="38">
      <t>タイショウ</t>
    </rPh>
    <rPh sb="45" eb="46">
      <t>トシ</t>
    </rPh>
    <rPh sb="47" eb="49">
      <t>チュウト</t>
    </rPh>
    <rPh sb="51" eb="53">
      <t>ニュウシャ</t>
    </rPh>
    <rPh sb="54" eb="56">
      <t>タイシャ</t>
    </rPh>
    <rPh sb="60" eb="61">
      <t>カタ</t>
    </rPh>
    <rPh sb="62" eb="65">
      <t>タイショウガイ</t>
    </rPh>
    <phoneticPr fontId="2"/>
  </si>
  <si>
    <t>計算シート　ご利用方法</t>
    <rPh sb="0" eb="2">
      <t>ケイサン</t>
    </rPh>
    <rPh sb="7" eb="9">
      <t>リヨウ</t>
    </rPh>
    <rPh sb="9" eb="11">
      <t>ホウホウ</t>
    </rPh>
    <phoneticPr fontId="2"/>
  </si>
  <si>
    <t>給与台帳シートに限り、シートの保護機能を解除してご自身でカスタマイズ可能としております。
但し各シートへ集計結果がジャンプするような計算式が埋め込まれていますので集計値に影響のない範囲であることを確認しながら改訂作業を進めて下さい。</t>
    <rPh sb="0" eb="2">
      <t>キュウヨ</t>
    </rPh>
    <rPh sb="2" eb="4">
      <t>ダイチョウ</t>
    </rPh>
    <rPh sb="8" eb="9">
      <t>カギ</t>
    </rPh>
    <rPh sb="15" eb="17">
      <t>ホゴ</t>
    </rPh>
    <rPh sb="17" eb="19">
      <t>キノウ</t>
    </rPh>
    <rPh sb="20" eb="22">
      <t>カイジョ</t>
    </rPh>
    <rPh sb="25" eb="27">
      <t>ジシン</t>
    </rPh>
    <rPh sb="34" eb="36">
      <t>カノウ</t>
    </rPh>
    <rPh sb="45" eb="46">
      <t>タダ</t>
    </rPh>
    <rPh sb="47" eb="48">
      <t>カク</t>
    </rPh>
    <rPh sb="52" eb="54">
      <t>シュウケイ</t>
    </rPh>
    <rPh sb="54" eb="56">
      <t>ケッカ</t>
    </rPh>
    <rPh sb="66" eb="68">
      <t>ケイサン</t>
    </rPh>
    <rPh sb="68" eb="69">
      <t>シキ</t>
    </rPh>
    <rPh sb="70" eb="71">
      <t>ウ</t>
    </rPh>
    <rPh sb="72" eb="73">
      <t>コ</t>
    </rPh>
    <rPh sb="81" eb="83">
      <t>シュウケイ</t>
    </rPh>
    <rPh sb="83" eb="84">
      <t>チ</t>
    </rPh>
    <rPh sb="85" eb="87">
      <t>エイキョウ</t>
    </rPh>
    <rPh sb="90" eb="92">
      <t>ハンイ</t>
    </rPh>
    <rPh sb="98" eb="100">
      <t>カクニン</t>
    </rPh>
    <rPh sb="104" eb="106">
      <t>カイテイ</t>
    </rPh>
    <rPh sb="106" eb="108">
      <t>サギョウ</t>
    </rPh>
    <rPh sb="109" eb="110">
      <t>スス</t>
    </rPh>
    <rPh sb="112" eb="113">
      <t>クダ</t>
    </rPh>
    <phoneticPr fontId="2"/>
  </si>
  <si>
    <t>所得控除の該当・非該当判定等には詳細な基準が設けられています。簡単な基準については当シート及び提供サイトにてご紹介していますが、各項目について実際にはレアケースの条件付き等もございますので必ず国税庁公式サイト等でその内容についてご自身で内容の確認をお願いします。</t>
    <rPh sb="0" eb="2">
      <t>ショトク</t>
    </rPh>
    <rPh sb="2" eb="4">
      <t>コウジョ</t>
    </rPh>
    <rPh sb="5" eb="7">
      <t>ガイトウ</t>
    </rPh>
    <rPh sb="8" eb="11">
      <t>ヒガイトウ</t>
    </rPh>
    <rPh sb="11" eb="13">
      <t>ハンテイ</t>
    </rPh>
    <rPh sb="13" eb="14">
      <t>ナド</t>
    </rPh>
    <rPh sb="16" eb="18">
      <t>ショウサイ</t>
    </rPh>
    <rPh sb="19" eb="21">
      <t>キジュン</t>
    </rPh>
    <rPh sb="22" eb="23">
      <t>モウ</t>
    </rPh>
    <rPh sb="31" eb="33">
      <t>カンタン</t>
    </rPh>
    <rPh sb="34" eb="36">
      <t>キジュン</t>
    </rPh>
    <rPh sb="41" eb="42">
      <t>トウ</t>
    </rPh>
    <rPh sb="45" eb="46">
      <t>オヨ</t>
    </rPh>
    <rPh sb="47" eb="49">
      <t>テイキョウ</t>
    </rPh>
    <rPh sb="55" eb="57">
      <t>ショウカイ</t>
    </rPh>
    <rPh sb="64" eb="67">
      <t>カクコウモク</t>
    </rPh>
    <rPh sb="71" eb="73">
      <t>ジッサイ</t>
    </rPh>
    <rPh sb="81" eb="84">
      <t>ジョウケンツ</t>
    </rPh>
    <rPh sb="85" eb="86">
      <t>ナド</t>
    </rPh>
    <rPh sb="94" eb="95">
      <t>カナラ</t>
    </rPh>
    <rPh sb="96" eb="99">
      <t>コクゼイチョウ</t>
    </rPh>
    <rPh sb="99" eb="101">
      <t>コウシキ</t>
    </rPh>
    <rPh sb="104" eb="105">
      <t>ナド</t>
    </rPh>
    <rPh sb="108" eb="110">
      <t>ナイヨウ</t>
    </rPh>
    <rPh sb="115" eb="117">
      <t>ジシン</t>
    </rPh>
    <rPh sb="118" eb="120">
      <t>ナイヨウ</t>
    </rPh>
    <rPh sb="121" eb="123">
      <t>カクニン</t>
    </rPh>
    <rPh sb="125" eb="126">
      <t>ネガイ</t>
    </rPh>
    <phoneticPr fontId="2"/>
  </si>
  <si>
    <t>当シートはご自身で入力をお願いしたいセルは白色となっています。それ以外のセルにはシートの保護機能により入力ができない様になっています。
色付のシートは入力値に基づいてシートが自動計算しています。数値を変更することはできません。</t>
    <rPh sb="0" eb="1">
      <t>トウ</t>
    </rPh>
    <rPh sb="6" eb="8">
      <t>ジシン</t>
    </rPh>
    <rPh sb="9" eb="11">
      <t>ニュウリョク</t>
    </rPh>
    <rPh sb="13" eb="14">
      <t>ネガ</t>
    </rPh>
    <rPh sb="21" eb="23">
      <t>シロイロ</t>
    </rPh>
    <rPh sb="33" eb="35">
      <t>イガイ</t>
    </rPh>
    <rPh sb="44" eb="46">
      <t>ホゴ</t>
    </rPh>
    <rPh sb="46" eb="48">
      <t>キノウ</t>
    </rPh>
    <rPh sb="51" eb="53">
      <t>ニュウリョク</t>
    </rPh>
    <rPh sb="58" eb="59">
      <t>サマ</t>
    </rPh>
    <phoneticPr fontId="2"/>
  </si>
  <si>
    <t>当シートは給与収入や社会保険料の年間支払額について１ヶ月単位の給与明細に基づいて入力することにより給与台帳を作成して給与台帳データを入力元として自動計算している項目が多数あります。既に源泉徴収票がお手元にあり集計する必要が無い方につきましては年間分を適宜選んだ１行に一括して入力してご利用下さい。</t>
    <rPh sb="0" eb="1">
      <t>トウ</t>
    </rPh>
    <rPh sb="5" eb="7">
      <t>キュウヨ</t>
    </rPh>
    <rPh sb="7" eb="9">
      <t>シュウニュウ</t>
    </rPh>
    <rPh sb="10" eb="12">
      <t>シャカイ</t>
    </rPh>
    <rPh sb="12" eb="15">
      <t>ホケンリョウ</t>
    </rPh>
    <rPh sb="16" eb="18">
      <t>ネンカン</t>
    </rPh>
    <rPh sb="18" eb="20">
      <t>シハライ</t>
    </rPh>
    <rPh sb="20" eb="21">
      <t>ガク</t>
    </rPh>
    <rPh sb="27" eb="28">
      <t>ゲツ</t>
    </rPh>
    <rPh sb="28" eb="30">
      <t>タンイ</t>
    </rPh>
    <rPh sb="31" eb="33">
      <t>キュウヨ</t>
    </rPh>
    <rPh sb="33" eb="35">
      <t>メイサイ</t>
    </rPh>
    <rPh sb="36" eb="37">
      <t>モト</t>
    </rPh>
    <rPh sb="40" eb="42">
      <t>ニュウリョク</t>
    </rPh>
    <rPh sb="49" eb="51">
      <t>キュウヨ</t>
    </rPh>
    <rPh sb="51" eb="53">
      <t>ダイチョウ</t>
    </rPh>
    <rPh sb="54" eb="56">
      <t>サクセイ</t>
    </rPh>
    <rPh sb="58" eb="60">
      <t>キュウヨ</t>
    </rPh>
    <rPh sb="60" eb="62">
      <t>ダイチョウ</t>
    </rPh>
    <rPh sb="66" eb="68">
      <t>ニュウリョク</t>
    </rPh>
    <rPh sb="68" eb="69">
      <t>モト</t>
    </rPh>
    <rPh sb="72" eb="74">
      <t>ジドウ</t>
    </rPh>
    <rPh sb="74" eb="76">
      <t>ケイサン</t>
    </rPh>
    <rPh sb="80" eb="82">
      <t>コウモク</t>
    </rPh>
    <rPh sb="83" eb="85">
      <t>タスウ</t>
    </rPh>
    <rPh sb="90" eb="91">
      <t>スデ</t>
    </rPh>
    <rPh sb="92" eb="94">
      <t>ゲンセン</t>
    </rPh>
    <rPh sb="94" eb="96">
      <t>チョウシュウ</t>
    </rPh>
    <rPh sb="96" eb="97">
      <t>ヒョウ</t>
    </rPh>
    <rPh sb="99" eb="101">
      <t>テモト</t>
    </rPh>
    <rPh sb="104" eb="106">
      <t>シュウケイ</t>
    </rPh>
    <rPh sb="108" eb="110">
      <t>ヒツヨウ</t>
    </rPh>
    <rPh sb="111" eb="112">
      <t>ナ</t>
    </rPh>
    <rPh sb="113" eb="114">
      <t>カタ</t>
    </rPh>
    <rPh sb="121" eb="123">
      <t>ネンカン</t>
    </rPh>
    <rPh sb="123" eb="124">
      <t>ブン</t>
    </rPh>
    <rPh sb="125" eb="127">
      <t>テキギ</t>
    </rPh>
    <rPh sb="127" eb="128">
      <t>エラ</t>
    </rPh>
    <rPh sb="131" eb="132">
      <t>ギョウ</t>
    </rPh>
    <rPh sb="133" eb="135">
      <t>イッカツ</t>
    </rPh>
    <rPh sb="137" eb="139">
      <t>ニュウリョク</t>
    </rPh>
    <rPh sb="142" eb="144">
      <t>リヨウ</t>
    </rPh>
    <rPh sb="144" eb="145">
      <t>クダ</t>
    </rPh>
    <phoneticPr fontId="2"/>
  </si>
  <si>
    <t>上記を理解したので給与台帳の入力を始める</t>
    <rPh sb="0" eb="2">
      <t>ジョウキ</t>
    </rPh>
    <rPh sb="3" eb="5">
      <t>リカイ</t>
    </rPh>
    <rPh sb="9" eb="11">
      <t>キュウヨ</t>
    </rPh>
    <rPh sb="11" eb="13">
      <t>ダイチョウ</t>
    </rPh>
    <rPh sb="14" eb="16">
      <t>ニュウリョク</t>
    </rPh>
    <rPh sb="17" eb="18">
      <t>ハジ</t>
    </rPh>
    <phoneticPr fontId="2"/>
  </si>
  <si>
    <t>ご利用前には注意事項を必ずお読み下さい。</t>
    <rPh sb="1" eb="3">
      <t>リヨウ</t>
    </rPh>
    <rPh sb="3" eb="4">
      <t>マエ</t>
    </rPh>
    <rPh sb="6" eb="8">
      <t>チュウイ</t>
    </rPh>
    <rPh sb="8" eb="10">
      <t>ジコウ</t>
    </rPh>
    <rPh sb="11" eb="12">
      <t>カナラ</t>
    </rPh>
    <rPh sb="14" eb="15">
      <t>ヨ</t>
    </rPh>
    <rPh sb="16" eb="17">
      <t>クダ</t>
    </rPh>
    <phoneticPr fontId="2"/>
  </si>
  <si>
    <t>平成２８年　給与台帳</t>
    <rPh sb="0" eb="2">
      <t>ヘイセイ</t>
    </rPh>
    <rPh sb="4" eb="5">
      <t>ネン</t>
    </rPh>
    <rPh sb="6" eb="8">
      <t>キュウヨ</t>
    </rPh>
    <rPh sb="8" eb="10">
      <t>ダイチョウ</t>
    </rPh>
    <phoneticPr fontId="2"/>
  </si>
  <si>
    <t xml:space="preserve"> ※百円未満切捨て</t>
    <rPh sb="2" eb="3">
      <t>ヒャク</t>
    </rPh>
    <rPh sb="3" eb="4">
      <t>エン</t>
    </rPh>
    <rPh sb="4" eb="6">
      <t>ミマン</t>
    </rPh>
    <rPh sb="6" eb="8">
      <t>キリス</t>
    </rPh>
    <phoneticPr fontId="2"/>
  </si>
  <si>
    <t>課税手当
１</t>
    <rPh sb="0" eb="2">
      <t>カゼイ</t>
    </rPh>
    <rPh sb="2" eb="4">
      <t>テアテ</t>
    </rPh>
    <phoneticPr fontId="2"/>
  </si>
  <si>
    <t>課税手当
２</t>
    <rPh sb="0" eb="2">
      <t>カゼイ</t>
    </rPh>
    <rPh sb="2" eb="4">
      <t>テアテ</t>
    </rPh>
    <phoneticPr fontId="2"/>
  </si>
  <si>
    <t>課税手当
３</t>
    <rPh sb="0" eb="2">
      <t>カゼイ</t>
    </rPh>
    <rPh sb="2" eb="4">
      <t>テアテ</t>
    </rPh>
    <phoneticPr fontId="2"/>
  </si>
  <si>
    <t>控除項目
１</t>
    <rPh sb="0" eb="2">
      <t>コウジョ</t>
    </rPh>
    <rPh sb="2" eb="4">
      <t>コウモク</t>
    </rPh>
    <phoneticPr fontId="2"/>
  </si>
  <si>
    <t>控除項目
２</t>
    <rPh sb="0" eb="2">
      <t>コウジョ</t>
    </rPh>
    <rPh sb="2" eb="4">
      <t>コウモク</t>
    </rPh>
    <phoneticPr fontId="2"/>
  </si>
  <si>
    <t>控除項目
３</t>
    <rPh sb="0" eb="2">
      <t>コウジョ</t>
    </rPh>
    <rPh sb="2" eb="4">
      <t>コウモク</t>
    </rPh>
    <phoneticPr fontId="2"/>
  </si>
  <si>
    <t>平成28年　年末調整計算シート</t>
    <rPh sb="0" eb="2">
      <t>ヘイセイ</t>
    </rPh>
    <rPh sb="4" eb="5">
      <t>ネン</t>
    </rPh>
    <rPh sb="6" eb="8">
      <t>ネンマツ</t>
    </rPh>
    <rPh sb="8" eb="10">
      <t>チョウセイ</t>
    </rPh>
    <rPh sb="10" eb="12">
      <t>ケイサン</t>
    </rPh>
    <phoneticPr fontId="2"/>
  </si>
  <si>
    <t>平成28年　住民税所得割額 計算シート</t>
    <rPh sb="0" eb="2">
      <t>ヘイセイ</t>
    </rPh>
    <rPh sb="4" eb="5">
      <t>ネン</t>
    </rPh>
    <rPh sb="6" eb="8">
      <t>ジュウミン</t>
    </rPh>
    <rPh sb="8" eb="9">
      <t>ゼイ</t>
    </rPh>
    <rPh sb="9" eb="11">
      <t>ショトク</t>
    </rPh>
    <rPh sb="11" eb="12">
      <t>ワリ</t>
    </rPh>
    <rPh sb="12" eb="13">
      <t>ガク</t>
    </rPh>
    <rPh sb="14" eb="16">
      <t>ケイサン</t>
    </rPh>
    <phoneticPr fontId="2"/>
  </si>
  <si>
    <t>住民税</t>
    <rPh sb="0" eb="2">
      <t>ジュウミン</t>
    </rPh>
    <rPh sb="2" eb="3">
      <t>ゼイ</t>
    </rPh>
    <phoneticPr fontId="2"/>
  </si>
  <si>
    <t>住民税所得割額
（税額控除後）</t>
    <rPh sb="0" eb="3">
      <t>ジュウミンゼイ</t>
    </rPh>
    <rPh sb="3" eb="5">
      <t>ショトク</t>
    </rPh>
    <rPh sb="5" eb="6">
      <t>ワリ</t>
    </rPh>
    <rPh sb="6" eb="7">
      <t>ガク</t>
    </rPh>
    <rPh sb="9" eb="11">
      <t>ゼイガク</t>
    </rPh>
    <rPh sb="11" eb="13">
      <t>コウジョ</t>
    </rPh>
    <rPh sb="13" eb="14">
      <t>ゴ</t>
    </rPh>
    <phoneticPr fontId="2"/>
  </si>
  <si>
    <t>住民税所得割　課税所得</t>
    <rPh sb="0" eb="3">
      <t>ジュウミンゼイ</t>
    </rPh>
    <rPh sb="3" eb="5">
      <t>ショトク</t>
    </rPh>
    <rPh sb="5" eb="6">
      <t>ワリ</t>
    </rPh>
    <rPh sb="7" eb="9">
      <t>カゼイ</t>
    </rPh>
    <rPh sb="9" eb="11">
      <t>ショトク</t>
    </rPh>
    <phoneticPr fontId="2"/>
  </si>
  <si>
    <t>「年末調整計算シート」の各項目の入力が終わりましたら、「住民税所得割額計算シート」の入力を行ってください。
最終値「住民税所得割額」もこのシートに表示されます。</t>
    <rPh sb="16" eb="18">
      <t>ニュウリョク</t>
    </rPh>
    <rPh sb="19" eb="20">
      <t>オ</t>
    </rPh>
    <rPh sb="28" eb="31">
      <t>ジュウミンゼイ</t>
    </rPh>
    <rPh sb="31" eb="33">
      <t>ショトク</t>
    </rPh>
    <rPh sb="33" eb="34">
      <t>ワリ</t>
    </rPh>
    <rPh sb="34" eb="35">
      <t>ガク</t>
    </rPh>
    <rPh sb="35" eb="37">
      <t>ケイサン</t>
    </rPh>
    <rPh sb="42" eb="44">
      <t>ニュウリョク</t>
    </rPh>
    <rPh sb="45" eb="46">
      <t>オコナ</t>
    </rPh>
    <rPh sb="54" eb="56">
      <t>サイシュウ</t>
    </rPh>
    <rPh sb="56" eb="57">
      <t>チ</t>
    </rPh>
    <rPh sb="58" eb="61">
      <t>ジュウミンゼイ</t>
    </rPh>
    <rPh sb="61" eb="63">
      <t>ショトク</t>
    </rPh>
    <rPh sb="63" eb="64">
      <t>ワリ</t>
    </rPh>
    <rPh sb="64" eb="65">
      <t>ガク</t>
    </rPh>
    <rPh sb="73" eb="75">
      <t>ヒョウジ</t>
    </rPh>
    <phoneticPr fontId="2"/>
  </si>
  <si>
    <t>「給与台帳シート」の入力が終わったら「年末調整計算シート」の各項目を入力して下さい。「住民税所得割額」は所得税計算を基礎にして所得控除金額に相違があるものを調整する方法で計算しますので途中経過として必ず年末調整計算を行うようにして下さい。</t>
    <rPh sb="1" eb="3">
      <t>キュウヨ</t>
    </rPh>
    <rPh sb="3" eb="5">
      <t>ダイチョウ</t>
    </rPh>
    <rPh sb="10" eb="12">
      <t>ニュウリョク</t>
    </rPh>
    <rPh sb="13" eb="14">
      <t>オ</t>
    </rPh>
    <rPh sb="19" eb="21">
      <t>ネンマツ</t>
    </rPh>
    <rPh sb="21" eb="23">
      <t>チョウセイ</t>
    </rPh>
    <rPh sb="23" eb="25">
      <t>ケイサン</t>
    </rPh>
    <rPh sb="30" eb="33">
      <t>カクコウモク</t>
    </rPh>
    <rPh sb="34" eb="36">
      <t>ニュウリョク</t>
    </rPh>
    <rPh sb="38" eb="39">
      <t>クダ</t>
    </rPh>
    <rPh sb="43" eb="46">
      <t>ジュウミンゼイ</t>
    </rPh>
    <rPh sb="46" eb="48">
      <t>ショトク</t>
    </rPh>
    <rPh sb="48" eb="49">
      <t>ワリ</t>
    </rPh>
    <rPh sb="49" eb="50">
      <t>ガク</t>
    </rPh>
    <rPh sb="52" eb="55">
      <t>ショトクゼイ</t>
    </rPh>
    <rPh sb="55" eb="57">
      <t>ケイサン</t>
    </rPh>
    <rPh sb="58" eb="60">
      <t>キソ</t>
    </rPh>
    <rPh sb="63" eb="65">
      <t>ショトク</t>
    </rPh>
    <rPh sb="65" eb="67">
      <t>コウジョ</t>
    </rPh>
    <rPh sb="67" eb="69">
      <t>キンガク</t>
    </rPh>
    <rPh sb="70" eb="72">
      <t>ソウイ</t>
    </rPh>
    <rPh sb="78" eb="80">
      <t>チョウセイ</t>
    </rPh>
    <rPh sb="82" eb="84">
      <t>ホウホウ</t>
    </rPh>
    <rPh sb="85" eb="87">
      <t>ケイサン</t>
    </rPh>
    <rPh sb="92" eb="96">
      <t>トチュウケイカ</t>
    </rPh>
    <rPh sb="99" eb="100">
      <t>カナラ</t>
    </rPh>
    <rPh sb="101" eb="103">
      <t>ネンマツ</t>
    </rPh>
    <rPh sb="103" eb="105">
      <t>チョウセイ</t>
    </rPh>
    <rPh sb="105" eb="107">
      <t>ケイサン</t>
    </rPh>
    <rPh sb="108" eb="109">
      <t>オコナ</t>
    </rPh>
    <rPh sb="115" eb="116">
      <t>クダ</t>
    </rPh>
    <phoneticPr fontId="2"/>
  </si>
  <si>
    <t>各項目の詳細については提供サイトにてご説明しておりますのでご参照下さい。
≪提供サイト≫　『SHARE-NOTE シェアノート』 https://share-note.info/category/money/</t>
    <rPh sb="0" eb="3">
      <t>カクコウモク</t>
    </rPh>
    <rPh sb="4" eb="6">
      <t>ショウサイ</t>
    </rPh>
    <rPh sb="11" eb="13">
      <t>テイキョウ</t>
    </rPh>
    <rPh sb="19" eb="21">
      <t>セツメイ</t>
    </rPh>
    <rPh sb="30" eb="32">
      <t>サンショウ</t>
    </rPh>
    <rPh sb="32" eb="33">
      <t>クダ</t>
    </rPh>
    <rPh sb="38" eb="40">
      <t>テイキョウ</t>
    </rPh>
    <phoneticPr fontId="2"/>
  </si>
  <si>
    <t>上記を理解したので年末調整計算シートの入力を始める</t>
    <rPh sb="0" eb="2">
      <t>ジョウキ</t>
    </rPh>
    <rPh sb="3" eb="5">
      <t>リカイ</t>
    </rPh>
    <rPh sb="9" eb="11">
      <t>ネンマツ</t>
    </rPh>
    <rPh sb="11" eb="13">
      <t>チョウセイ</t>
    </rPh>
    <rPh sb="13" eb="15">
      <t>ケイサン</t>
    </rPh>
    <rPh sb="19" eb="21">
      <t>ニュウリョク</t>
    </rPh>
    <rPh sb="22" eb="23">
      <t>ハジ</t>
    </rPh>
    <phoneticPr fontId="2"/>
  </si>
  <si>
    <t>本シートには誤入力防止・著作権保護のためシートの保護をかけています。
保護を外して編集したい場合には下記サイトのお問い合わせフォームよりご依頼して頂きパスワードを入手の上、保護を解除してご利用下さい。
色付のセルには他のシートにデータがジャンプする計算式が入力されている場合がありますので、他の数式に影響しない様にご注意下さい。
≪提供サイト≫　『SHARE-NOTE シェアノート』 https://share-note.info/
※シート内の計算式等の誤りにお気づきの方におかれましては、お手数ですが上記サイトのコメント欄にお知らせ頂けると大変助かります。ご協力下さいます様お願い申し上げます。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</si>
</sst>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円&quot;"/>
  </numFmts>
  <fonts count="30"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0"/>
      <name val="ＭＳ Ｐゴシック"/>
      <family val="2"/>
      <charset val="128"/>
      <scheme val="minor"/>
    </font>
    <font>
      <b/>
      <sz val="12"/>
      <color theme="0"/>
      <name val="ＭＳ Ｐゴシック"/>
      <family val="3"/>
      <charset val="128"/>
      <scheme val="minor"/>
    </font>
    <font>
      <sz val="11"/>
      <color theme="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6"/>
      <color theme="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2"/>
      <color rgb="FF0070C0"/>
      <name val="ＭＳ Ｐゴシック"/>
      <family val="3"/>
      <charset val="128"/>
      <scheme val="minor"/>
    </font>
    <font>
      <sz val="6"/>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6"/>
      <color theme="0"/>
      <name val="ＭＳ Ｐゴシック"/>
      <family val="2"/>
      <charset val="128"/>
      <scheme val="minor"/>
    </font>
    <font>
      <b/>
      <sz val="8"/>
      <color theme="1"/>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b/>
      <u/>
      <sz val="11"/>
      <color theme="1"/>
      <name val="ＭＳ Ｐゴシック"/>
      <family val="3"/>
      <charset val="128"/>
      <scheme val="minor"/>
    </font>
    <font>
      <b/>
      <u/>
      <sz val="12"/>
      <color theme="0"/>
      <name val="ＭＳ Ｐゴシック"/>
      <family val="2"/>
      <charset val="128"/>
      <scheme val="minor"/>
    </font>
    <font>
      <b/>
      <u/>
      <sz val="12"/>
      <color theme="0"/>
      <name val="ＭＳ Ｐゴシック"/>
      <family val="3"/>
      <charset val="128"/>
      <scheme val="minor"/>
    </font>
    <font>
      <b/>
      <u/>
      <sz val="14"/>
      <color theme="0"/>
      <name val="ＭＳ Ｐゴシック"/>
      <family val="2"/>
      <charset val="128"/>
      <scheme val="minor"/>
    </font>
    <font>
      <b/>
      <u/>
      <sz val="14"/>
      <color theme="0"/>
      <name val="ＭＳ Ｐゴシック"/>
      <family val="3"/>
      <charset val="128"/>
      <scheme val="minor"/>
    </font>
  </fonts>
  <fills count="2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rgb="FFFF0000"/>
        <bgColor indexed="64"/>
      </patternFill>
    </fill>
    <fill>
      <patternFill patternType="solid">
        <fgColor theme="9" tint="-0.24994659260841701"/>
        <bgColor indexed="64"/>
      </patternFill>
    </fill>
  </fills>
  <borders count="25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double">
        <color auto="1"/>
      </left>
      <right style="double">
        <color auto="1"/>
      </right>
      <top style="medium">
        <color auto="1"/>
      </top>
      <bottom/>
      <diagonal/>
    </border>
    <border>
      <left/>
      <right style="hair">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double">
        <color auto="1"/>
      </left>
      <right style="double">
        <color auto="1"/>
      </right>
      <top/>
      <bottom style="hair">
        <color auto="1"/>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style="double">
        <color auto="1"/>
      </left>
      <right style="double">
        <color auto="1"/>
      </right>
      <top/>
      <bottom style="medium">
        <color auto="1"/>
      </bottom>
      <diagonal/>
    </border>
    <border>
      <left/>
      <right style="hair">
        <color auto="1"/>
      </right>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double">
        <color auto="1"/>
      </right>
      <top style="hair">
        <color auto="1"/>
      </top>
      <bottom/>
      <diagonal/>
    </border>
    <border>
      <left style="medium">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style="double">
        <color auto="1"/>
      </left>
      <right style="double">
        <color auto="1"/>
      </right>
      <top style="double">
        <color auto="1"/>
      </top>
      <bottom style="medium">
        <color auto="1"/>
      </bottom>
      <diagonal/>
    </border>
    <border>
      <left/>
      <right style="hair">
        <color auto="1"/>
      </right>
      <top style="double">
        <color auto="1"/>
      </top>
      <bottom style="medium">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double">
        <color auto="1"/>
      </left>
      <right style="double">
        <color auto="1"/>
      </right>
      <top style="hair">
        <color auto="1"/>
      </top>
      <bottom style="double">
        <color auto="1"/>
      </bottom>
      <diagonal/>
    </border>
    <border>
      <left/>
      <right style="hair">
        <color auto="1"/>
      </right>
      <top style="hair">
        <color auto="1"/>
      </top>
      <bottom style="double">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double">
        <color auto="1"/>
      </top>
      <bottom style="medium">
        <color auto="1"/>
      </bottom>
      <diagonal/>
    </border>
    <border>
      <left style="medium">
        <color auto="1"/>
      </left>
      <right/>
      <top/>
      <bottom style="hair">
        <color auto="1"/>
      </bottom>
      <diagonal/>
    </border>
    <border>
      <left style="medium">
        <color auto="1"/>
      </left>
      <right/>
      <top style="hair">
        <color auto="1"/>
      </top>
      <bottom style="double">
        <color auto="1"/>
      </bottom>
      <diagonal/>
    </border>
    <border>
      <left style="medium">
        <color auto="1"/>
      </left>
      <right/>
      <top/>
      <bottom style="medium">
        <color auto="1"/>
      </bottom>
      <diagonal/>
    </border>
    <border>
      <left style="thin">
        <color auto="1"/>
      </left>
      <right style="double">
        <color auto="1"/>
      </right>
      <top style="medium">
        <color auto="1"/>
      </top>
      <bottom/>
      <diagonal/>
    </border>
    <border>
      <left style="thin">
        <color auto="1"/>
      </left>
      <right style="double">
        <color auto="1"/>
      </right>
      <top style="double">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diagonal/>
    </border>
    <border>
      <left style="thin">
        <color auto="1"/>
      </left>
      <right style="double">
        <color auto="1"/>
      </right>
      <top style="double">
        <color auto="1"/>
      </top>
      <bottom style="medium">
        <color auto="1"/>
      </bottom>
      <diagonal/>
    </border>
    <border>
      <left style="thin">
        <color auto="1"/>
      </left>
      <right style="double">
        <color auto="1"/>
      </right>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style="double">
        <color auto="1"/>
      </top>
      <bottom style="hair">
        <color auto="1"/>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diagonal/>
    </border>
    <border>
      <left style="double">
        <color auto="1"/>
      </left>
      <right style="medium">
        <color auto="1"/>
      </right>
      <top style="double">
        <color auto="1"/>
      </top>
      <bottom style="medium">
        <color auto="1"/>
      </bottom>
      <diagonal/>
    </border>
    <border>
      <left style="double">
        <color auto="1"/>
      </left>
      <right style="medium">
        <color auto="1"/>
      </right>
      <top/>
      <bottom style="hair">
        <color auto="1"/>
      </bottom>
      <diagonal/>
    </border>
    <border>
      <left style="double">
        <color auto="1"/>
      </left>
      <right style="medium">
        <color auto="1"/>
      </right>
      <top style="hair">
        <color auto="1"/>
      </top>
      <bottom style="double">
        <color auto="1"/>
      </bottom>
      <diagonal/>
    </border>
    <border>
      <left style="double">
        <color auto="1"/>
      </left>
      <right style="medium">
        <color auto="1"/>
      </right>
      <top/>
      <bottom style="medium">
        <color auto="1"/>
      </bottom>
      <diagonal/>
    </border>
    <border>
      <left/>
      <right/>
      <top style="medium">
        <color auto="1"/>
      </top>
      <bottom/>
      <diagonal/>
    </border>
    <border>
      <left/>
      <right/>
      <top style="double">
        <color auto="1"/>
      </top>
      <bottom style="hair">
        <color auto="1"/>
      </bottom>
      <diagonal/>
    </border>
    <border>
      <left/>
      <right/>
      <top style="hair">
        <color auto="1"/>
      </top>
      <bottom style="hair">
        <color auto="1"/>
      </bottom>
      <diagonal/>
    </border>
    <border>
      <left/>
      <right/>
      <top style="double">
        <color auto="1"/>
      </top>
      <bottom style="medium">
        <color auto="1"/>
      </bottom>
      <diagonal/>
    </border>
    <border>
      <left/>
      <right/>
      <top style="hair">
        <color auto="1"/>
      </top>
      <bottom style="double">
        <color auto="1"/>
      </bottom>
      <diagonal/>
    </border>
    <border>
      <left/>
      <right/>
      <top/>
      <bottom style="medium">
        <color auto="1"/>
      </bottom>
      <diagonal/>
    </border>
    <border>
      <left style="double">
        <color auto="1"/>
      </left>
      <right style="hair">
        <color auto="1"/>
      </right>
      <top style="medium">
        <color auto="1"/>
      </top>
      <bottom/>
      <diagonal/>
    </border>
    <border>
      <left style="double">
        <color auto="1"/>
      </left>
      <right style="hair">
        <color auto="1"/>
      </right>
      <top style="double">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style="double">
        <color auto="1"/>
      </top>
      <bottom style="medium">
        <color auto="1"/>
      </bottom>
      <diagonal/>
    </border>
    <border>
      <left style="double">
        <color auto="1"/>
      </left>
      <right style="hair">
        <color auto="1"/>
      </right>
      <top/>
      <bottom style="hair">
        <color auto="1"/>
      </bottom>
      <diagonal/>
    </border>
    <border>
      <left style="double">
        <color auto="1"/>
      </left>
      <right style="hair">
        <color auto="1"/>
      </right>
      <top style="hair">
        <color auto="1"/>
      </top>
      <bottom style="double">
        <color auto="1"/>
      </bottom>
      <diagonal/>
    </border>
    <border>
      <left style="double">
        <color auto="1"/>
      </left>
      <right style="hair">
        <color auto="1"/>
      </right>
      <top/>
      <bottom style="medium">
        <color auto="1"/>
      </bottom>
      <diagonal/>
    </border>
    <border>
      <left/>
      <right style="medium">
        <color auto="1"/>
      </right>
      <top style="medium">
        <color auto="1"/>
      </top>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double">
        <color auto="1"/>
      </top>
      <bottom style="medium">
        <color auto="1"/>
      </bottom>
      <diagonal/>
    </border>
    <border>
      <left/>
      <right style="medium">
        <color auto="1"/>
      </right>
      <top/>
      <bottom style="hair">
        <color auto="1"/>
      </bottom>
      <diagonal/>
    </border>
    <border>
      <left/>
      <right style="medium">
        <color auto="1"/>
      </right>
      <top style="hair">
        <color auto="1"/>
      </top>
      <bottom style="double">
        <color auto="1"/>
      </bottom>
      <diagonal/>
    </border>
    <border>
      <left/>
      <right style="medium">
        <color auto="1"/>
      </right>
      <top/>
      <bottom style="medium">
        <color auto="1"/>
      </bottom>
      <diagonal/>
    </border>
    <border>
      <left style="hair">
        <color auto="1"/>
      </left>
      <right style="thin">
        <color auto="1"/>
      </right>
      <top style="medium">
        <color auto="1"/>
      </top>
      <bottom/>
      <diagonal/>
    </border>
    <border>
      <left style="hair">
        <color auto="1"/>
      </left>
      <right style="thin">
        <color auto="1"/>
      </right>
      <top style="double">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style="double">
        <color auto="1"/>
      </top>
      <bottom style="medium">
        <color auto="1"/>
      </bottom>
      <diagonal/>
    </border>
    <border>
      <left style="double">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double">
        <color auto="1"/>
      </right>
      <top style="medium">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bottom style="medium">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right style="thin">
        <color auto="1"/>
      </right>
      <top style="hair">
        <color auto="1"/>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style="hair">
        <color auto="1"/>
      </left>
      <right/>
      <top style="thin">
        <color auto="1"/>
      </top>
      <bottom/>
      <diagonal/>
    </border>
    <border>
      <left style="thin">
        <color auto="1"/>
      </left>
      <right/>
      <top style="hair">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style="double">
        <color auto="1"/>
      </left>
      <right/>
      <top/>
      <bottom/>
      <diagonal/>
    </border>
    <border>
      <left style="double">
        <color auto="1"/>
      </left>
      <right/>
      <top style="double">
        <color auto="1"/>
      </top>
      <bottom style="double">
        <color auto="1"/>
      </bottom>
      <diagonal/>
    </border>
    <border>
      <left style="thin">
        <color auto="1"/>
      </left>
      <right/>
      <top style="hair">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double">
        <color auto="1"/>
      </left>
      <right/>
      <top style="double">
        <color auto="1"/>
      </top>
      <bottom/>
      <diagonal/>
    </border>
    <border>
      <left/>
      <right style="medium">
        <color auto="1"/>
      </right>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style="hair">
        <color auto="1"/>
      </top>
      <bottom/>
      <diagonal/>
    </border>
    <border>
      <left style="thin">
        <color auto="1"/>
      </left>
      <right style="medium">
        <color auto="1"/>
      </right>
      <top style="double">
        <color auto="1"/>
      </top>
      <bottom style="medium">
        <color auto="1"/>
      </bottom>
      <diagonal/>
    </border>
    <border>
      <left style="double">
        <color auto="1"/>
      </left>
      <right style="thin">
        <color auto="1"/>
      </right>
      <top style="medium">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hair">
        <color auto="1"/>
      </right>
      <top style="double">
        <color auto="1"/>
      </top>
      <bottom/>
      <diagonal/>
    </border>
    <border>
      <left style="double">
        <color auto="1"/>
      </left>
      <right style="hair">
        <color auto="1"/>
      </right>
      <top style="thin">
        <color auto="1"/>
      </top>
      <bottom/>
      <diagonal/>
    </border>
    <border>
      <left style="double">
        <color auto="1"/>
      </left>
      <right style="hair">
        <color auto="1"/>
      </right>
      <top style="thin">
        <color auto="1"/>
      </top>
      <bottom style="thin">
        <color auto="1"/>
      </bottom>
      <diagonal/>
    </border>
    <border>
      <left/>
      <right style="double">
        <color auto="1"/>
      </right>
      <top style="double">
        <color auto="1"/>
      </top>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medium">
        <color auto="1"/>
      </right>
      <top style="hair">
        <color auto="1"/>
      </top>
      <bottom/>
      <diagonal/>
    </border>
    <border>
      <left style="thin">
        <color auto="1"/>
      </left>
      <right style="medium">
        <color auto="1"/>
      </right>
      <top style="medium">
        <color auto="1"/>
      </top>
      <bottom style="medium">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thin">
        <color auto="1"/>
      </bottom>
      <diagonal/>
    </border>
    <border>
      <left style="double">
        <color auto="1"/>
      </left>
      <right style="thin">
        <color auto="1"/>
      </right>
      <top style="double">
        <color auto="1"/>
      </top>
      <bottom style="medium">
        <color auto="1"/>
      </bottom>
      <diagonal/>
    </border>
    <border>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style="thin">
        <color auto="1"/>
      </top>
      <bottom/>
      <diagonal/>
    </border>
    <border>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double">
        <color auto="1"/>
      </left>
      <right style="thin">
        <color auto="1"/>
      </right>
      <top style="thin">
        <color auto="1"/>
      </top>
      <bottom/>
      <diagonal/>
    </border>
    <border>
      <left style="medium">
        <color auto="1"/>
      </left>
      <right style="double">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double">
        <color auto="1"/>
      </right>
      <top style="thin">
        <color auto="1"/>
      </top>
      <bottom style="hair">
        <color auto="1"/>
      </bottom>
      <diagonal/>
    </border>
    <border>
      <left style="medium">
        <color auto="1"/>
      </left>
      <right style="double">
        <color auto="1"/>
      </right>
      <top style="hair">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style="thin">
        <color auto="1"/>
      </left>
      <right/>
      <top style="medium">
        <color auto="1"/>
      </top>
      <bottom/>
      <diagonal/>
    </border>
    <border>
      <left style="hair">
        <color auto="1"/>
      </left>
      <right style="medium">
        <color auto="1"/>
      </right>
      <top style="medium">
        <color auto="1"/>
      </top>
      <bottom style="double">
        <color auto="1"/>
      </bottom>
      <diagonal/>
    </border>
    <border>
      <left style="hair">
        <color auto="1"/>
      </left>
      <right style="medium">
        <color auto="1"/>
      </right>
      <top style="double">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hair">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double">
        <color auto="1"/>
      </top>
      <bottom style="medium">
        <color auto="1"/>
      </bottom>
      <diagonal/>
    </border>
    <border>
      <left style="thin">
        <color auto="1"/>
      </left>
      <right/>
      <top style="medium">
        <color auto="1"/>
      </top>
      <bottom style="double">
        <color auto="1"/>
      </bottom>
      <diagonal/>
    </border>
    <border>
      <left style="thin">
        <color auto="1"/>
      </left>
      <right/>
      <top style="double">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hair">
        <color auto="1"/>
      </bottom>
      <diagonal/>
    </border>
    <border>
      <left style="medium">
        <color auto="1"/>
      </left>
      <right style="medium">
        <color auto="1"/>
      </right>
      <top style="thin">
        <color auto="1"/>
      </top>
      <bottom style="double">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hair">
        <color auto="1"/>
      </top>
      <bottom style="medium">
        <color auto="1"/>
      </bottom>
      <diagonal/>
    </border>
    <border>
      <left style="thin">
        <color auto="1"/>
      </left>
      <right style="medium">
        <color auto="1"/>
      </right>
      <top style="thin">
        <color auto="1"/>
      </top>
      <bottom style="hair">
        <color auto="1"/>
      </bottom>
      <diagonal/>
    </border>
    <border>
      <left/>
      <right style="thin">
        <color auto="1"/>
      </right>
      <top style="double">
        <color auto="1"/>
      </top>
      <bottom style="medium">
        <color auto="1"/>
      </bottom>
      <diagonal/>
    </border>
    <border>
      <left/>
      <right style="thin">
        <color auto="1"/>
      </right>
      <top style="hair">
        <color auto="1"/>
      </top>
      <bottom style="hair">
        <color auto="1"/>
      </bottom>
      <diagonal/>
    </border>
    <border>
      <left style="hair">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
      <left/>
      <right style="hair">
        <color auto="1"/>
      </right>
      <top style="double">
        <color auto="1"/>
      </top>
      <bottom style="thin">
        <color auto="1"/>
      </bottom>
      <diagonal/>
    </border>
    <border>
      <left style="thin">
        <color auto="1"/>
      </left>
      <right style="thin">
        <color auto="1"/>
      </right>
      <top/>
      <bottom/>
      <diagonal/>
    </border>
    <border>
      <left style="medium">
        <color auto="1"/>
      </left>
      <right style="medium">
        <color auto="1"/>
      </right>
      <top/>
      <bottom/>
      <diagonal/>
    </border>
    <border>
      <left style="hair">
        <color auto="1"/>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hair">
        <color auto="1"/>
      </top>
      <bottom style="double">
        <color auto="1"/>
      </bottom>
      <diagonal/>
    </border>
    <border>
      <left/>
      <right style="hair">
        <color auto="1"/>
      </right>
      <top style="thin">
        <color auto="1"/>
      </top>
      <bottom style="medium">
        <color auto="1"/>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thin">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592">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176" fontId="0" fillId="2" borderId="1" xfId="0" applyNumberFormat="1" applyFill="1" applyBorder="1">
      <alignment vertical="center"/>
    </xf>
    <xf numFmtId="176" fontId="0" fillId="2" borderId="18" xfId="0" applyNumberFormat="1" applyFill="1" applyBorder="1">
      <alignment vertical="center"/>
    </xf>
    <xf numFmtId="176" fontId="0" fillId="2" borderId="39" xfId="0" applyNumberFormat="1" applyFill="1" applyBorder="1">
      <alignment vertical="center"/>
    </xf>
    <xf numFmtId="0" fontId="3" fillId="4" borderId="51" xfId="0" applyFont="1" applyFill="1" applyBorder="1" applyAlignment="1">
      <alignment horizontal="center" vertical="center" wrapText="1" shrinkToFit="1"/>
    </xf>
    <xf numFmtId="0" fontId="3" fillId="5" borderId="5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176" fontId="0" fillId="6" borderId="78" xfId="0" applyNumberFormat="1" applyFill="1" applyBorder="1">
      <alignment vertical="center"/>
    </xf>
    <xf numFmtId="176" fontId="0" fillId="6" borderId="75" xfId="0" applyNumberFormat="1" applyFill="1" applyBorder="1">
      <alignment vertical="center"/>
    </xf>
    <xf numFmtId="176" fontId="0" fillId="6" borderId="79" xfId="0" applyNumberFormat="1" applyFill="1" applyBorder="1">
      <alignment vertical="center"/>
    </xf>
    <xf numFmtId="176" fontId="0" fillId="6" borderId="18" xfId="0" applyNumberFormat="1" applyFill="1" applyBorder="1">
      <alignment vertical="center"/>
    </xf>
    <xf numFmtId="176" fontId="0" fillId="6" borderId="1" xfId="0" applyNumberFormat="1" applyFill="1" applyBorder="1">
      <alignment vertical="center"/>
    </xf>
    <xf numFmtId="176" fontId="0" fillId="6" borderId="39" xfId="0" applyNumberFormat="1" applyFill="1" applyBorder="1">
      <alignment vertical="center"/>
    </xf>
    <xf numFmtId="176" fontId="0" fillId="6" borderId="80" xfId="0" applyNumberFormat="1" applyFill="1" applyBorder="1">
      <alignment vertical="center"/>
    </xf>
    <xf numFmtId="176" fontId="0" fillId="6" borderId="26" xfId="0" applyNumberFormat="1" applyFill="1" applyBorder="1">
      <alignment vertical="center"/>
    </xf>
    <xf numFmtId="0" fontId="3" fillId="7" borderId="51" xfId="0" applyFont="1" applyFill="1" applyBorder="1" applyAlignment="1">
      <alignment horizontal="center" vertical="center" wrapText="1"/>
    </xf>
    <xf numFmtId="0" fontId="3" fillId="4" borderId="67" xfId="0" applyFont="1" applyFill="1" applyBorder="1" applyAlignment="1">
      <alignment horizontal="center" vertical="center" wrapText="1"/>
    </xf>
    <xf numFmtId="176" fontId="0" fillId="4" borderId="52" xfId="0" applyNumberFormat="1" applyFill="1" applyBorder="1">
      <alignment vertical="center"/>
    </xf>
    <xf numFmtId="176" fontId="0" fillId="4" borderId="53" xfId="0" applyNumberFormat="1" applyFill="1" applyBorder="1">
      <alignment vertical="center"/>
    </xf>
    <xf numFmtId="176" fontId="0" fillId="4" borderId="54" xfId="0" applyNumberFormat="1" applyFill="1" applyBorder="1">
      <alignment vertical="center"/>
    </xf>
    <xf numFmtId="176" fontId="0" fillId="4" borderId="55" xfId="0" applyNumberFormat="1" applyFill="1" applyBorder="1">
      <alignment vertical="center"/>
    </xf>
    <xf numFmtId="176" fontId="0" fillId="4" borderId="56" xfId="0" applyNumberFormat="1" applyFill="1" applyBorder="1">
      <alignment vertical="center"/>
    </xf>
    <xf numFmtId="176" fontId="0" fillId="4" borderId="57" xfId="0" applyNumberFormat="1" applyFill="1" applyBorder="1">
      <alignment vertical="center"/>
    </xf>
    <xf numFmtId="176" fontId="0" fillId="4" borderId="58" xfId="0" applyNumberFormat="1" applyFill="1" applyBorder="1">
      <alignment vertical="center"/>
    </xf>
    <xf numFmtId="176" fontId="0" fillId="5" borderId="60" xfId="0" applyNumberFormat="1" applyFill="1" applyBorder="1">
      <alignment vertical="center"/>
    </xf>
    <xf numFmtId="176" fontId="0" fillId="5" borderId="61" xfId="0" applyNumberFormat="1" applyFill="1" applyBorder="1">
      <alignment vertical="center"/>
    </xf>
    <xf numFmtId="176" fontId="0" fillId="5" borderId="62" xfId="0" applyNumberFormat="1" applyFill="1" applyBorder="1">
      <alignment vertical="center"/>
    </xf>
    <xf numFmtId="176" fontId="0" fillId="5" borderId="63" xfId="0" applyNumberFormat="1" applyFill="1" applyBorder="1">
      <alignment vertical="center"/>
    </xf>
    <xf numFmtId="176" fontId="0" fillId="5" borderId="64" xfId="0" applyNumberFormat="1" applyFill="1" applyBorder="1">
      <alignment vertical="center"/>
    </xf>
    <xf numFmtId="176" fontId="0" fillId="5" borderId="65" xfId="0" applyNumberFormat="1" applyFill="1" applyBorder="1">
      <alignment vertical="center"/>
    </xf>
    <xf numFmtId="176" fontId="0" fillId="5" borderId="66" xfId="0" applyNumberFormat="1" applyFill="1" applyBorder="1">
      <alignment vertical="center"/>
    </xf>
    <xf numFmtId="176" fontId="0" fillId="7" borderId="52" xfId="0" applyNumberFormat="1" applyFill="1" applyBorder="1">
      <alignment vertical="center"/>
    </xf>
    <xf numFmtId="176" fontId="0" fillId="7" borderId="53" xfId="0" applyNumberFormat="1" applyFill="1" applyBorder="1">
      <alignment vertical="center"/>
    </xf>
    <xf numFmtId="176" fontId="0" fillId="7" borderId="54" xfId="0" applyNumberFormat="1" applyFill="1" applyBorder="1">
      <alignment vertical="center"/>
    </xf>
    <xf numFmtId="176" fontId="0" fillId="7" borderId="55" xfId="0" applyNumberFormat="1" applyFill="1" applyBorder="1">
      <alignment vertical="center"/>
    </xf>
    <xf numFmtId="176" fontId="0" fillId="7" borderId="56" xfId="0" applyNumberFormat="1" applyFill="1" applyBorder="1">
      <alignment vertical="center"/>
    </xf>
    <xf numFmtId="176" fontId="0" fillId="7" borderId="57" xfId="0" applyNumberFormat="1" applyFill="1" applyBorder="1">
      <alignment vertical="center"/>
    </xf>
    <xf numFmtId="176" fontId="0" fillId="7" borderId="58" xfId="0" applyNumberFormat="1" applyFill="1" applyBorder="1">
      <alignment vertical="center"/>
    </xf>
    <xf numFmtId="0" fontId="3" fillId="9" borderId="15" xfId="0" applyFont="1" applyFill="1" applyBorder="1" applyAlignment="1">
      <alignment horizontal="center" vertical="center" wrapText="1"/>
    </xf>
    <xf numFmtId="176" fontId="0" fillId="9" borderId="36" xfId="0" applyNumberFormat="1" applyFill="1" applyBorder="1">
      <alignment vertical="center"/>
    </xf>
    <xf numFmtId="176" fontId="0" fillId="9" borderId="28" xfId="0" applyNumberFormat="1" applyFill="1" applyBorder="1">
      <alignment vertical="center"/>
    </xf>
    <xf numFmtId="0" fontId="3" fillId="8" borderId="59" xfId="0" applyFont="1" applyFill="1" applyBorder="1" applyAlignment="1">
      <alignment horizontal="center" vertical="center" wrapText="1"/>
    </xf>
    <xf numFmtId="176" fontId="0" fillId="8" borderId="60" xfId="0" applyNumberFormat="1" applyFill="1" applyBorder="1">
      <alignment vertical="center"/>
    </xf>
    <xf numFmtId="176" fontId="0" fillId="8" borderId="61" xfId="0" applyNumberFormat="1" applyFill="1" applyBorder="1">
      <alignment vertical="center"/>
    </xf>
    <xf numFmtId="176" fontId="0" fillId="8" borderId="62" xfId="0" applyNumberFormat="1" applyFill="1" applyBorder="1">
      <alignment vertical="center"/>
    </xf>
    <xf numFmtId="176" fontId="0" fillId="8" borderId="63" xfId="0" applyNumberFormat="1" applyFill="1" applyBorder="1">
      <alignment vertical="center"/>
    </xf>
    <xf numFmtId="176" fontId="0" fillId="8" borderId="64" xfId="0" applyNumberFormat="1" applyFill="1" applyBorder="1">
      <alignment vertical="center"/>
    </xf>
    <xf numFmtId="176" fontId="0" fillId="8" borderId="65" xfId="0" applyNumberFormat="1" applyFill="1" applyBorder="1">
      <alignment vertical="center"/>
    </xf>
    <xf numFmtId="176" fontId="0" fillId="8" borderId="66" xfId="0" applyNumberFormat="1" applyFill="1" applyBorder="1">
      <alignment vertical="center"/>
    </xf>
    <xf numFmtId="0" fontId="3" fillId="2" borderId="13" xfId="0" applyFont="1" applyFill="1" applyBorder="1" applyAlignment="1">
      <alignment horizontal="center" vertical="center" wrapText="1" shrinkToFit="1"/>
    </xf>
    <xf numFmtId="176" fontId="0" fillId="4" borderId="68" xfId="0" applyNumberFormat="1" applyFill="1" applyBorder="1">
      <alignment vertical="center"/>
    </xf>
    <xf numFmtId="176" fontId="0" fillId="4" borderId="69" xfId="0" applyNumberFormat="1" applyFill="1" applyBorder="1">
      <alignment vertical="center"/>
    </xf>
    <xf numFmtId="176" fontId="0" fillId="4" borderId="3" xfId="0" applyNumberFormat="1" applyFill="1" applyBorder="1">
      <alignment vertical="center"/>
    </xf>
    <xf numFmtId="176" fontId="0" fillId="4" borderId="70" xfId="0" applyNumberFormat="1" applyFill="1" applyBorder="1">
      <alignment vertical="center"/>
    </xf>
    <xf numFmtId="176" fontId="0" fillId="4" borderId="6" xfId="0" applyNumberFormat="1" applyFill="1" applyBorder="1">
      <alignment vertical="center"/>
    </xf>
    <xf numFmtId="176" fontId="0" fillId="4" borderId="71" xfId="0" applyNumberFormat="1" applyFill="1" applyBorder="1">
      <alignment vertical="center"/>
    </xf>
    <xf numFmtId="176" fontId="0" fillId="4" borderId="72" xfId="0" applyNumberFormat="1" applyFill="1" applyBorder="1">
      <alignment vertical="center"/>
    </xf>
    <xf numFmtId="0" fontId="3" fillId="2" borderId="89" xfId="0" applyFont="1" applyFill="1" applyBorder="1" applyAlignment="1">
      <alignment horizontal="center" vertical="center" wrapText="1" shrinkToFit="1"/>
    </xf>
    <xf numFmtId="0" fontId="3" fillId="3" borderId="51" xfId="0" applyFont="1" applyFill="1" applyBorder="1" applyAlignment="1">
      <alignment horizontal="center" vertical="center" wrapText="1" shrinkToFit="1"/>
    </xf>
    <xf numFmtId="176" fontId="0" fillId="3" borderId="52" xfId="0" applyNumberFormat="1" applyFill="1" applyBorder="1">
      <alignment vertical="center"/>
    </xf>
    <xf numFmtId="176" fontId="0" fillId="3" borderId="53" xfId="0" applyNumberFormat="1" applyFill="1" applyBorder="1">
      <alignment vertical="center"/>
    </xf>
    <xf numFmtId="176" fontId="0" fillId="3" borderId="54" xfId="0" applyNumberFormat="1" applyFill="1" applyBorder="1">
      <alignment vertical="center"/>
    </xf>
    <xf numFmtId="176" fontId="0" fillId="3" borderId="55" xfId="0" applyNumberFormat="1" applyFill="1" applyBorder="1">
      <alignment vertical="center"/>
    </xf>
    <xf numFmtId="176" fontId="0" fillId="3" borderId="97" xfId="0" applyNumberFormat="1" applyFill="1" applyBorder="1">
      <alignment vertical="center"/>
    </xf>
    <xf numFmtId="176" fontId="0" fillId="6" borderId="98" xfId="0" applyNumberFormat="1" applyFill="1" applyBorder="1">
      <alignment vertical="center"/>
    </xf>
    <xf numFmtId="176" fontId="0" fillId="6" borderId="99" xfId="0" applyNumberFormat="1" applyFill="1" applyBorder="1">
      <alignment vertical="center"/>
    </xf>
    <xf numFmtId="176" fontId="0" fillId="6" borderId="100" xfId="0" applyNumberFormat="1" applyFill="1" applyBorder="1">
      <alignment vertical="center"/>
    </xf>
    <xf numFmtId="176" fontId="0" fillId="6" borderId="101" xfId="0" applyNumberFormat="1" applyFill="1" applyBorder="1">
      <alignment vertical="center"/>
    </xf>
    <xf numFmtId="176" fontId="0" fillId="6" borderId="91" xfId="0" applyNumberFormat="1" applyFill="1" applyBorder="1">
      <alignment vertical="center"/>
    </xf>
    <xf numFmtId="176" fontId="0" fillId="6" borderId="53" xfId="0" applyNumberFormat="1" applyFill="1" applyBorder="1">
      <alignment vertical="center"/>
    </xf>
    <xf numFmtId="176" fontId="0" fillId="6" borderId="102" xfId="0" applyNumberFormat="1" applyFill="1" applyBorder="1">
      <alignment vertical="center"/>
    </xf>
    <xf numFmtId="176" fontId="0" fillId="6" borderId="57" xfId="0" applyNumberFormat="1" applyFill="1" applyBorder="1">
      <alignment vertical="center"/>
    </xf>
    <xf numFmtId="176" fontId="0" fillId="6" borderId="103" xfId="0" applyNumberFormat="1" applyFill="1" applyBorder="1">
      <alignment vertical="center"/>
    </xf>
    <xf numFmtId="176" fontId="0" fillId="6" borderId="58" xfId="0" applyNumberFormat="1" applyFill="1" applyBorder="1">
      <alignment vertical="center"/>
    </xf>
    <xf numFmtId="176" fontId="0" fillId="6" borderId="104" xfId="0" applyNumberFormat="1" applyFill="1" applyBorder="1">
      <alignment vertical="center"/>
    </xf>
    <xf numFmtId="176" fontId="0" fillId="2" borderId="0" xfId="0" applyNumberFormat="1" applyFill="1">
      <alignment vertical="center"/>
    </xf>
    <xf numFmtId="0" fontId="0" fillId="2" borderId="0" xfId="0" applyFill="1" applyAlignment="1">
      <alignment vertical="center" shrinkToFit="1"/>
    </xf>
    <xf numFmtId="0" fontId="0" fillId="12" borderId="117" xfId="0" applyFill="1" applyBorder="1" applyAlignment="1">
      <alignment horizontal="center" vertical="center"/>
    </xf>
    <xf numFmtId="0" fontId="10" fillId="12" borderId="109" xfId="0" applyFont="1" applyFill="1" applyBorder="1" applyAlignment="1">
      <alignment horizontal="center" vertical="center"/>
    </xf>
    <xf numFmtId="0" fontId="11" fillId="12" borderId="109" xfId="0" applyFont="1" applyFill="1" applyBorder="1" applyAlignment="1">
      <alignment horizontal="center" vertical="center"/>
    </xf>
    <xf numFmtId="0" fontId="10" fillId="13" borderId="109" xfId="0" applyFont="1" applyFill="1" applyBorder="1" applyAlignment="1">
      <alignment horizontal="center" vertical="center"/>
    </xf>
    <xf numFmtId="0" fontId="11" fillId="13" borderId="109" xfId="0" applyFont="1" applyFill="1" applyBorder="1" applyAlignment="1">
      <alignment horizontal="center" vertical="center"/>
    </xf>
    <xf numFmtId="0" fontId="0" fillId="13" borderId="117" xfId="0" applyFill="1" applyBorder="1" applyAlignment="1">
      <alignment horizontal="center" vertical="center"/>
    </xf>
    <xf numFmtId="9" fontId="0" fillId="2" borderId="0" xfId="0" applyNumberForma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0" fillId="14" borderId="0" xfId="0" applyFill="1">
      <alignment vertical="center"/>
    </xf>
    <xf numFmtId="176" fontId="0" fillId="14" borderId="0" xfId="0" applyNumberFormat="1" applyFill="1">
      <alignment vertical="center"/>
    </xf>
    <xf numFmtId="0" fontId="0" fillId="14" borderId="0" xfId="0" applyFill="1" applyBorder="1">
      <alignment vertical="center"/>
    </xf>
    <xf numFmtId="0" fontId="0" fillId="14" borderId="0" xfId="0" applyFill="1" applyAlignment="1">
      <alignment horizontal="left" vertical="center" indent="1"/>
    </xf>
    <xf numFmtId="0" fontId="0" fillId="14" borderId="0" xfId="0" applyFill="1" applyAlignment="1">
      <alignment horizontal="center" vertical="center"/>
    </xf>
    <xf numFmtId="0" fontId="3" fillId="14" borderId="0" xfId="0" applyFont="1" applyFill="1" applyAlignment="1">
      <alignment horizontal="center" vertical="center" wrapText="1"/>
    </xf>
    <xf numFmtId="0" fontId="1" fillId="14" borderId="43" xfId="0" applyFont="1" applyFill="1" applyBorder="1" applyAlignment="1">
      <alignment horizontal="center" vertical="center" wrapText="1"/>
    </xf>
    <xf numFmtId="0" fontId="0" fillId="14" borderId="44" xfId="0" applyFill="1" applyBorder="1" applyAlignment="1">
      <alignment horizontal="center" vertical="center"/>
    </xf>
    <xf numFmtId="0" fontId="0" fillId="14" borderId="45" xfId="0" applyFill="1" applyBorder="1" applyAlignment="1">
      <alignment horizontal="center" vertical="center"/>
    </xf>
    <xf numFmtId="0" fontId="0" fillId="14" borderId="46" xfId="0" applyFill="1" applyBorder="1" applyAlignment="1">
      <alignment horizontal="center" vertical="center"/>
    </xf>
    <xf numFmtId="0" fontId="0" fillId="14" borderId="47" xfId="0" applyFill="1" applyBorder="1" applyAlignment="1">
      <alignment horizontal="center" vertical="center"/>
    </xf>
    <xf numFmtId="0" fontId="0" fillId="14" borderId="48" xfId="0" applyFill="1" applyBorder="1" applyAlignment="1">
      <alignment horizontal="center" vertical="center"/>
    </xf>
    <xf numFmtId="0" fontId="0" fillId="14" borderId="50" xfId="0" applyFill="1" applyBorder="1" applyAlignment="1">
      <alignment horizontal="center" vertical="center"/>
    </xf>
    <xf numFmtId="0" fontId="0" fillId="14" borderId="50" xfId="0" applyFill="1" applyBorder="1" applyAlignment="1">
      <alignment horizontal="distributed" vertical="center" justifyLastLine="1"/>
    </xf>
    <xf numFmtId="176" fontId="0" fillId="14" borderId="25" xfId="0" applyNumberFormat="1" applyFill="1" applyBorder="1">
      <alignment vertical="center"/>
    </xf>
    <xf numFmtId="176" fontId="0" fillId="14" borderId="26" xfId="0" applyNumberFormat="1" applyFill="1" applyBorder="1">
      <alignment vertical="center"/>
    </xf>
    <xf numFmtId="176" fontId="0" fillId="14" borderId="103" xfId="0" applyNumberFormat="1" applyFill="1" applyBorder="1">
      <alignment vertical="center"/>
    </xf>
    <xf numFmtId="176" fontId="0" fillId="14" borderId="94" xfId="0" applyNumberFormat="1" applyFill="1" applyBorder="1">
      <alignment vertical="center"/>
    </xf>
    <xf numFmtId="176" fontId="0" fillId="14" borderId="95" xfId="0" applyNumberFormat="1" applyFill="1" applyBorder="1">
      <alignment vertical="center"/>
    </xf>
    <xf numFmtId="176" fontId="0" fillId="14" borderId="96" xfId="0" applyNumberFormat="1" applyFill="1" applyBorder="1">
      <alignment vertical="center"/>
    </xf>
    <xf numFmtId="176" fontId="0" fillId="14" borderId="29" xfId="0" applyNumberFormat="1" applyFill="1" applyBorder="1">
      <alignment vertical="center"/>
    </xf>
    <xf numFmtId="176" fontId="0" fillId="14" borderId="27" xfId="0" applyNumberFormat="1" applyFill="1" applyBorder="1">
      <alignment vertical="center"/>
    </xf>
    <xf numFmtId="176" fontId="0" fillId="14" borderId="37" xfId="0" applyNumberFormat="1" applyFill="1" applyBorder="1">
      <alignment vertical="center"/>
    </xf>
    <xf numFmtId="176" fontId="0" fillId="14" borderId="34" xfId="0" applyNumberFormat="1" applyFill="1" applyBorder="1">
      <alignment vertical="center"/>
    </xf>
    <xf numFmtId="176" fontId="0" fillId="14" borderId="35" xfId="0" applyNumberFormat="1" applyFill="1" applyBorder="1">
      <alignment vertical="center"/>
    </xf>
    <xf numFmtId="176" fontId="0" fillId="14" borderId="77" xfId="0" applyNumberFormat="1" applyFill="1" applyBorder="1">
      <alignment vertical="center"/>
    </xf>
    <xf numFmtId="0" fontId="3" fillId="14" borderId="81" xfId="0" applyFont="1" applyFill="1" applyBorder="1" applyAlignment="1">
      <alignment horizontal="center" vertical="center" wrapText="1"/>
    </xf>
    <xf numFmtId="176" fontId="0" fillId="14" borderId="82" xfId="0" applyNumberFormat="1" applyFill="1" applyBorder="1">
      <alignment vertical="center"/>
    </xf>
    <xf numFmtId="176" fontId="0" fillId="14" borderId="83" xfId="0" applyNumberFormat="1" applyFill="1" applyBorder="1">
      <alignment vertical="center"/>
    </xf>
    <xf numFmtId="176" fontId="0" fillId="14" borderId="84" xfId="0" applyNumberFormat="1" applyFill="1" applyBorder="1">
      <alignment vertical="center"/>
    </xf>
    <xf numFmtId="176" fontId="0" fillId="14" borderId="85" xfId="0" applyNumberFormat="1" applyFill="1" applyBorder="1">
      <alignment vertical="center"/>
    </xf>
    <xf numFmtId="176" fontId="0" fillId="14" borderId="86" xfId="0" applyNumberFormat="1" applyFill="1" applyBorder="1">
      <alignment vertical="center"/>
    </xf>
    <xf numFmtId="176" fontId="0" fillId="14" borderId="87" xfId="0" applyNumberFormat="1" applyFill="1" applyBorder="1">
      <alignment vertical="center"/>
    </xf>
    <xf numFmtId="176" fontId="0" fillId="14" borderId="88" xfId="0" applyNumberFormat="1" applyFill="1" applyBorder="1">
      <alignment vertical="center"/>
    </xf>
    <xf numFmtId="0" fontId="1" fillId="14" borderId="12" xfId="0" applyFont="1" applyFill="1" applyBorder="1" applyAlignment="1">
      <alignment horizontal="center" vertical="center" wrapText="1" shrinkToFit="1"/>
    </xf>
    <xf numFmtId="0" fontId="3" fillId="14" borderId="89" xfId="0" applyFont="1" applyFill="1" applyBorder="1" applyAlignment="1">
      <alignment horizontal="center" vertical="center" wrapText="1" shrinkToFit="1"/>
    </xf>
    <xf numFmtId="0" fontId="3" fillId="14" borderId="73" xfId="0" applyFont="1" applyFill="1" applyBorder="1" applyAlignment="1">
      <alignment horizontal="center" vertical="center" wrapText="1" shrinkToFit="1"/>
    </xf>
    <xf numFmtId="0" fontId="3" fillId="14" borderId="16"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14" borderId="73" xfId="0" applyFont="1" applyFill="1" applyBorder="1" applyAlignment="1">
      <alignment horizontal="center" vertical="center" wrapText="1"/>
    </xf>
    <xf numFmtId="176" fontId="0" fillId="14" borderId="33" xfId="0" applyNumberFormat="1" applyFill="1" applyBorder="1">
      <alignment vertical="center"/>
    </xf>
    <xf numFmtId="176" fontId="0" fillId="14" borderId="93" xfId="0" applyNumberFormat="1" applyFill="1" applyBorder="1">
      <alignment vertical="center"/>
    </xf>
    <xf numFmtId="0" fontId="3" fillId="14" borderId="0" xfId="0" applyFont="1" applyFill="1">
      <alignment vertical="center"/>
    </xf>
    <xf numFmtId="0" fontId="3" fillId="2" borderId="0" xfId="0" applyFont="1" applyFill="1">
      <alignment vertical="center"/>
    </xf>
    <xf numFmtId="0" fontId="3" fillId="3" borderId="43" xfId="0" applyFont="1" applyFill="1" applyBorder="1">
      <alignment vertical="center"/>
    </xf>
    <xf numFmtId="0" fontId="3" fillId="3" borderId="33" xfId="0" applyFont="1" applyFill="1" applyBorder="1" applyAlignment="1">
      <alignment horizontal="distributed" vertical="center" indent="1"/>
    </xf>
    <xf numFmtId="0" fontId="3" fillId="3" borderId="81" xfId="0" applyFont="1" applyFill="1" applyBorder="1" applyAlignment="1">
      <alignment horizontal="center" vertical="center"/>
    </xf>
    <xf numFmtId="0" fontId="3" fillId="14" borderId="0" xfId="0" applyFont="1" applyFill="1" applyBorder="1">
      <alignment vertical="center"/>
    </xf>
    <xf numFmtId="176" fontId="0" fillId="14" borderId="0" xfId="0" applyNumberFormat="1" applyFill="1" applyBorder="1" applyAlignment="1">
      <alignment horizontal="right" vertical="center" indent="1"/>
    </xf>
    <xf numFmtId="0" fontId="3" fillId="12" borderId="144" xfId="0" applyFont="1" applyFill="1" applyBorder="1" applyAlignment="1">
      <alignment horizontal="distributed" vertical="center" indent="1"/>
    </xf>
    <xf numFmtId="0" fontId="3" fillId="11" borderId="144" xfId="0" applyFont="1" applyFill="1" applyBorder="1" applyAlignment="1">
      <alignment horizontal="distributed" vertical="center" indent="1"/>
    </xf>
    <xf numFmtId="0" fontId="3" fillId="11" borderId="145" xfId="0" applyFont="1" applyFill="1" applyBorder="1" applyAlignment="1">
      <alignment horizontal="distributed" vertical="center" indent="1"/>
    </xf>
    <xf numFmtId="176" fontId="3" fillId="11" borderId="140" xfId="0" applyNumberFormat="1" applyFont="1" applyFill="1" applyBorder="1" applyAlignment="1">
      <alignment horizontal="right" vertical="center" indent="1"/>
    </xf>
    <xf numFmtId="176" fontId="3" fillId="3" borderId="148" xfId="0" applyNumberFormat="1" applyFont="1" applyFill="1" applyBorder="1" applyAlignment="1">
      <alignment horizontal="center" vertical="center"/>
    </xf>
    <xf numFmtId="176" fontId="3" fillId="11" borderId="152" xfId="0" applyNumberFormat="1" applyFont="1" applyFill="1" applyBorder="1" applyAlignment="1">
      <alignment horizontal="right" vertical="center" indent="1"/>
    </xf>
    <xf numFmtId="0" fontId="3" fillId="9" borderId="43" xfId="0" applyFont="1" applyFill="1" applyBorder="1">
      <alignment vertical="center"/>
    </xf>
    <xf numFmtId="176" fontId="3" fillId="9" borderId="155" xfId="0" applyNumberFormat="1" applyFont="1" applyFill="1" applyBorder="1" applyAlignment="1">
      <alignment horizontal="center" vertical="center"/>
    </xf>
    <xf numFmtId="0" fontId="3" fillId="4" borderId="144" xfId="0" applyFont="1" applyFill="1" applyBorder="1" applyAlignment="1">
      <alignment horizontal="distributed" vertical="center" indent="1"/>
    </xf>
    <xf numFmtId="176" fontId="3" fillId="4" borderId="153" xfId="0" applyNumberFormat="1" applyFont="1" applyFill="1" applyBorder="1" applyAlignment="1">
      <alignment horizontal="right" vertical="center" indent="1"/>
    </xf>
    <xf numFmtId="0" fontId="7" fillId="11" borderId="158" xfId="0" applyFont="1" applyFill="1" applyBorder="1" applyAlignment="1">
      <alignment horizontal="center" vertical="center" wrapText="1"/>
    </xf>
    <xf numFmtId="0" fontId="7" fillId="11" borderId="159" xfId="0" applyFont="1" applyFill="1" applyBorder="1" applyAlignment="1">
      <alignment horizontal="center" vertical="center" wrapText="1"/>
    </xf>
    <xf numFmtId="0" fontId="0" fillId="14" borderId="67" xfId="0" applyFill="1" applyBorder="1">
      <alignment vertical="center"/>
    </xf>
    <xf numFmtId="0" fontId="0" fillId="12" borderId="165" xfId="0" applyFill="1" applyBorder="1" applyAlignment="1">
      <alignment horizontal="center" vertical="center"/>
    </xf>
    <xf numFmtId="0" fontId="0" fillId="13" borderId="165" xfId="0" applyFill="1" applyBorder="1" applyAlignment="1">
      <alignment horizontal="center" vertical="center"/>
    </xf>
    <xf numFmtId="0" fontId="11" fillId="13" borderId="182" xfId="0" applyFont="1" applyFill="1" applyBorder="1" applyAlignment="1">
      <alignment horizontal="center" vertical="center"/>
    </xf>
    <xf numFmtId="0" fontId="11" fillId="12" borderId="182" xfId="0" applyFont="1" applyFill="1" applyBorder="1" applyAlignment="1">
      <alignment horizontal="center" vertical="center"/>
    </xf>
    <xf numFmtId="176" fontId="3" fillId="11" borderId="121" xfId="0" applyNumberFormat="1" applyFont="1" applyFill="1" applyBorder="1" applyAlignment="1">
      <alignment horizontal="right" vertical="center" indent="1"/>
    </xf>
    <xf numFmtId="176" fontId="0" fillId="2" borderId="0" xfId="0" applyNumberFormat="1" applyFill="1" applyAlignment="1">
      <alignment horizontal="center" vertical="center"/>
    </xf>
    <xf numFmtId="0" fontId="0" fillId="11" borderId="158" xfId="0" applyFill="1" applyBorder="1" applyAlignment="1">
      <alignment horizontal="center" vertical="center"/>
    </xf>
    <xf numFmtId="0" fontId="0" fillId="2" borderId="107" xfId="0" applyFill="1" applyBorder="1" applyAlignment="1" applyProtection="1">
      <alignment horizontal="center" vertical="center"/>
      <protection locked="0"/>
    </xf>
    <xf numFmtId="0" fontId="3" fillId="11" borderId="186" xfId="0" applyFont="1" applyFill="1" applyBorder="1" applyAlignment="1">
      <alignment horizontal="distributed" vertical="center" indent="1"/>
    </xf>
    <xf numFmtId="176" fontId="3" fillId="11" borderId="185" xfId="0" applyNumberFormat="1" applyFont="1" applyFill="1" applyBorder="1" applyAlignment="1">
      <alignment horizontal="right" vertical="center" indent="1"/>
    </xf>
    <xf numFmtId="0" fontId="3" fillId="11" borderId="189" xfId="0" applyFont="1" applyFill="1" applyBorder="1" applyAlignment="1">
      <alignment horizontal="distributed" vertical="center" indent="1"/>
    </xf>
    <xf numFmtId="0" fontId="3" fillId="11" borderId="190" xfId="0" applyFont="1" applyFill="1" applyBorder="1" applyAlignment="1">
      <alignment horizontal="distributed" vertical="center" indent="1"/>
    </xf>
    <xf numFmtId="0" fontId="0" fillId="2" borderId="0" xfId="0" applyFill="1" applyAlignment="1">
      <alignment horizontal="center" vertical="center" shrinkToFit="1"/>
    </xf>
    <xf numFmtId="176" fontId="3" fillId="11" borderId="187" xfId="0" applyNumberFormat="1" applyFont="1" applyFill="1" applyBorder="1" applyAlignment="1" applyProtection="1">
      <alignment horizontal="right" vertical="center" indent="1"/>
      <protection locked="0"/>
    </xf>
    <xf numFmtId="176" fontId="3" fillId="11" borderId="188" xfId="0" applyNumberFormat="1" applyFont="1" applyFill="1" applyBorder="1" applyAlignment="1" applyProtection="1">
      <alignment horizontal="right" vertical="center" indent="1"/>
      <protection locked="0"/>
    </xf>
    <xf numFmtId="0" fontId="0" fillId="14" borderId="191" xfId="0" applyFill="1" applyBorder="1">
      <alignment vertical="center"/>
    </xf>
    <xf numFmtId="0" fontId="0" fillId="14" borderId="173" xfId="0" applyFill="1" applyBorder="1">
      <alignment vertical="center"/>
    </xf>
    <xf numFmtId="0" fontId="0" fillId="14" borderId="72" xfId="0" applyFill="1" applyBorder="1">
      <alignment vertical="center"/>
    </xf>
    <xf numFmtId="0" fontId="17" fillId="14" borderId="43" xfId="0" applyFont="1" applyFill="1" applyBorder="1" applyAlignment="1">
      <alignment horizontal="center" vertical="center" wrapText="1"/>
    </xf>
    <xf numFmtId="0" fontId="17" fillId="14" borderId="67" xfId="0" applyFont="1" applyFill="1" applyBorder="1" applyAlignment="1">
      <alignment horizontal="center" vertical="center" wrapText="1"/>
    </xf>
    <xf numFmtId="0" fontId="17" fillId="14" borderId="67" xfId="0" applyFont="1" applyFill="1" applyBorder="1" applyAlignment="1">
      <alignment horizontal="center" vertical="center"/>
    </xf>
    <xf numFmtId="0" fontId="17" fillId="14" borderId="143" xfId="0" applyFont="1" applyFill="1" applyBorder="1">
      <alignment vertical="center"/>
    </xf>
    <xf numFmtId="0" fontId="17" fillId="14" borderId="0" xfId="0" applyFont="1" applyFill="1" applyBorder="1">
      <alignment vertical="center"/>
    </xf>
    <xf numFmtId="176" fontId="3" fillId="2" borderId="177" xfId="0" applyNumberFormat="1" applyFont="1" applyFill="1" applyBorder="1" applyAlignment="1" applyProtection="1">
      <alignment horizontal="right" vertical="center" indent="1"/>
      <protection locked="0"/>
    </xf>
    <xf numFmtId="176" fontId="3" fillId="2" borderId="184" xfId="0" applyNumberFormat="1" applyFont="1" applyFill="1" applyBorder="1" applyAlignment="1" applyProtection="1">
      <alignment horizontal="right" vertical="center" indent="1"/>
      <protection locked="0"/>
    </xf>
    <xf numFmtId="0" fontId="3" fillId="11" borderId="141" xfId="0" applyFont="1" applyFill="1" applyBorder="1" applyAlignment="1">
      <alignment horizontal="distributed" vertical="center" indent="1"/>
    </xf>
    <xf numFmtId="0" fontId="3" fillId="11" borderId="142" xfId="0" applyFont="1" applyFill="1" applyBorder="1" applyAlignment="1">
      <alignment horizontal="distributed" vertical="center" indent="1"/>
    </xf>
    <xf numFmtId="0" fontId="3" fillId="3" borderId="12" xfId="0" applyFont="1" applyFill="1" applyBorder="1" applyAlignment="1">
      <alignment horizontal="distributed" vertical="center" indent="1"/>
    </xf>
    <xf numFmtId="176" fontId="3" fillId="3" borderId="195" xfId="0" applyNumberFormat="1" applyFont="1" applyFill="1" applyBorder="1" applyAlignment="1">
      <alignment horizontal="right" vertical="center" indent="1"/>
    </xf>
    <xf numFmtId="0" fontId="0" fillId="11" borderId="168" xfId="0" applyFill="1" applyBorder="1" applyAlignment="1">
      <alignment horizontal="center" vertical="center"/>
    </xf>
    <xf numFmtId="176" fontId="0" fillId="2" borderId="0" xfId="0" applyNumberFormat="1" applyFill="1" applyAlignment="1">
      <alignment horizontal="center" vertical="center" shrinkToFit="1"/>
    </xf>
    <xf numFmtId="176" fontId="3" fillId="4" borderId="133" xfId="0" applyNumberFormat="1" applyFont="1" applyFill="1" applyBorder="1" applyAlignment="1">
      <alignment horizontal="right" vertical="center" indent="1"/>
    </xf>
    <xf numFmtId="176" fontId="3" fillId="11" borderId="119" xfId="0" applyNumberFormat="1" applyFont="1" applyFill="1" applyBorder="1" applyAlignment="1">
      <alignment horizontal="right" vertical="center" indent="1"/>
    </xf>
    <xf numFmtId="176" fontId="3" fillId="11" borderId="131" xfId="0" applyNumberFormat="1" applyFont="1" applyFill="1" applyBorder="1" applyAlignment="1">
      <alignment horizontal="right" vertical="center" indent="1"/>
    </xf>
    <xf numFmtId="0" fontId="3" fillId="11" borderId="48" xfId="0" applyFont="1" applyFill="1" applyBorder="1" applyAlignment="1">
      <alignment horizontal="distributed" vertical="center" indent="1"/>
    </xf>
    <xf numFmtId="176" fontId="3" fillId="11" borderId="78" xfId="0" applyNumberFormat="1" applyFont="1" applyFill="1" applyBorder="1" applyAlignment="1">
      <alignment horizontal="right" vertical="center" indent="1"/>
    </xf>
    <xf numFmtId="176" fontId="3" fillId="11" borderId="123" xfId="0" applyNumberFormat="1" applyFont="1" applyFill="1" applyBorder="1" applyAlignment="1">
      <alignment horizontal="right" vertical="center" indent="1"/>
    </xf>
    <xf numFmtId="0" fontId="3" fillId="12" borderId="48" xfId="0" applyFont="1" applyFill="1" applyBorder="1" applyAlignment="1">
      <alignment horizontal="distributed" vertical="center" indent="1"/>
    </xf>
    <xf numFmtId="0" fontId="3" fillId="4" borderId="44" xfId="0" applyFont="1" applyFill="1" applyBorder="1" applyAlignment="1">
      <alignment horizontal="distributed" vertical="center" indent="1"/>
    </xf>
    <xf numFmtId="176" fontId="3" fillId="18" borderId="151" xfId="0" applyNumberFormat="1" applyFont="1" applyFill="1" applyBorder="1" applyAlignment="1">
      <alignment horizontal="right" vertical="center" indent="1"/>
    </xf>
    <xf numFmtId="176" fontId="3" fillId="11" borderId="213" xfId="0" applyNumberFormat="1" applyFont="1" applyFill="1" applyBorder="1" applyAlignment="1">
      <alignment horizontal="right" vertical="center" indent="1"/>
    </xf>
    <xf numFmtId="0" fontId="3" fillId="9" borderId="215" xfId="0" applyFont="1" applyFill="1" applyBorder="1" applyAlignment="1">
      <alignment horizontal="center" vertical="center"/>
    </xf>
    <xf numFmtId="176" fontId="3" fillId="18" borderId="216" xfId="0" applyNumberFormat="1" applyFont="1" applyFill="1" applyBorder="1" applyAlignment="1">
      <alignment horizontal="right" vertical="center" indent="1"/>
    </xf>
    <xf numFmtId="176" fontId="3" fillId="11" borderId="217" xfId="0" applyNumberFormat="1" applyFont="1" applyFill="1" applyBorder="1" applyAlignment="1">
      <alignment horizontal="right" vertical="center" indent="1"/>
    </xf>
    <xf numFmtId="176" fontId="3" fillId="11" borderId="218" xfId="0" applyNumberFormat="1" applyFont="1" applyFill="1" applyBorder="1" applyAlignment="1">
      <alignment horizontal="right" vertical="center" indent="1"/>
    </xf>
    <xf numFmtId="176" fontId="3" fillId="11" borderId="219" xfId="0" applyNumberFormat="1" applyFont="1" applyFill="1" applyBorder="1" applyAlignment="1">
      <alignment horizontal="right" vertical="center" indent="1"/>
    </xf>
    <xf numFmtId="0" fontId="20" fillId="12" borderId="211" xfId="0" applyFont="1" applyFill="1" applyBorder="1" applyAlignment="1">
      <alignment horizontal="center" vertical="center" shrinkToFit="1"/>
    </xf>
    <xf numFmtId="176" fontId="0" fillId="2" borderId="11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87" xfId="0" applyNumberFormat="1" applyFill="1" applyBorder="1">
      <alignment vertical="center"/>
    </xf>
    <xf numFmtId="176" fontId="0" fillId="2" borderId="229" xfId="0" applyNumberFormat="1" applyFill="1" applyBorder="1">
      <alignment vertical="center"/>
    </xf>
    <xf numFmtId="176" fontId="0" fillId="2" borderId="111" xfId="0" applyNumberFormat="1" applyFill="1" applyBorder="1">
      <alignment vertical="center"/>
    </xf>
    <xf numFmtId="176" fontId="0" fillId="2" borderId="117"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14" fillId="12" borderId="232" xfId="0" applyNumberFormat="1" applyFont="1" applyFill="1" applyBorder="1">
      <alignment vertical="center"/>
    </xf>
    <xf numFmtId="177" fontId="0" fillId="2" borderId="117" xfId="0" applyNumberFormat="1" applyFill="1" applyBorder="1">
      <alignment vertical="center"/>
    </xf>
    <xf numFmtId="177" fontId="0" fillId="2" borderId="10" xfId="0" applyNumberFormat="1" applyFill="1" applyBorder="1">
      <alignment vertical="center"/>
    </xf>
    <xf numFmtId="177" fontId="0" fillId="2" borderId="118" xfId="0" applyNumberFormat="1" applyFill="1" applyBorder="1">
      <alignment vertical="center"/>
    </xf>
    <xf numFmtId="177" fontId="0" fillId="2" borderId="9" xfId="0" applyNumberFormat="1" applyFill="1" applyBorder="1">
      <alignment vertical="center"/>
    </xf>
    <xf numFmtId="177" fontId="0" fillId="2" borderId="2" xfId="0" applyNumberFormat="1" applyFill="1" applyBorder="1">
      <alignment vertical="center"/>
    </xf>
    <xf numFmtId="177" fontId="3" fillId="12" borderId="231" xfId="0" applyNumberFormat="1" applyFont="1" applyFill="1" applyBorder="1">
      <alignment vertical="center"/>
    </xf>
    <xf numFmtId="176" fontId="0" fillId="18" borderId="192" xfId="0" applyNumberFormat="1" applyFill="1" applyBorder="1">
      <alignment vertical="center"/>
    </xf>
    <xf numFmtId="176" fontId="0" fillId="18" borderId="235" xfId="0" applyNumberFormat="1" applyFill="1" applyBorder="1">
      <alignment vertical="center"/>
    </xf>
    <xf numFmtId="176" fontId="0" fillId="2" borderId="50" xfId="0" applyNumberFormat="1" applyFill="1" applyBorder="1">
      <alignment vertical="center"/>
    </xf>
    <xf numFmtId="176" fontId="0" fillId="2" borderId="72" xfId="0" applyNumberFormat="1" applyFill="1" applyBorder="1">
      <alignment vertical="center"/>
    </xf>
    <xf numFmtId="176" fontId="0" fillId="7" borderId="192" xfId="0" applyNumberFormat="1" applyFill="1" applyBorder="1">
      <alignment vertical="center"/>
    </xf>
    <xf numFmtId="176" fontId="0" fillId="7" borderId="235" xfId="0" applyNumberFormat="1" applyFill="1" applyBorder="1">
      <alignment vertical="center"/>
    </xf>
    <xf numFmtId="177" fontId="3" fillId="11" borderId="231" xfId="0" applyNumberFormat="1" applyFont="1" applyFill="1" applyBorder="1">
      <alignment vertical="center"/>
    </xf>
    <xf numFmtId="176" fontId="14" fillId="11" borderId="232" xfId="0" applyNumberFormat="1" applyFont="1" applyFill="1" applyBorder="1">
      <alignment vertical="center"/>
    </xf>
    <xf numFmtId="176" fontId="0" fillId="12" borderId="108" xfId="0" applyNumberFormat="1" applyFill="1" applyBorder="1" applyAlignment="1">
      <alignment horizontal="center" vertical="center"/>
    </xf>
    <xf numFmtId="176" fontId="0" fillId="12" borderId="116" xfId="0" applyNumberFormat="1" applyFill="1" applyBorder="1">
      <alignment vertical="center"/>
    </xf>
    <xf numFmtId="176" fontId="0" fillId="12" borderId="116" xfId="0" applyNumberFormat="1" applyFill="1" applyBorder="1" applyAlignment="1">
      <alignment horizontal="center" vertical="center"/>
    </xf>
    <xf numFmtId="176" fontId="0" fillId="11" borderId="108" xfId="0" applyNumberFormat="1" applyFill="1" applyBorder="1" applyAlignment="1">
      <alignment horizontal="center" vertical="center"/>
    </xf>
    <xf numFmtId="176" fontId="0" fillId="11" borderId="116" xfId="0" applyNumberFormat="1" applyFill="1" applyBorder="1">
      <alignment vertical="center"/>
    </xf>
    <xf numFmtId="176" fontId="0" fillId="11" borderId="116" xfId="0" applyNumberFormat="1" applyFill="1" applyBorder="1" applyAlignment="1">
      <alignment horizontal="center" vertical="center"/>
    </xf>
    <xf numFmtId="176" fontId="0" fillId="2" borderId="143" xfId="0" applyNumberFormat="1" applyFill="1" applyBorder="1">
      <alignment vertical="center"/>
    </xf>
    <xf numFmtId="177" fontId="0" fillId="2" borderId="4" xfId="0" applyNumberFormat="1" applyFill="1" applyBorder="1">
      <alignment vertical="center"/>
    </xf>
    <xf numFmtId="176" fontId="0" fillId="2" borderId="199" xfId="0" applyNumberFormat="1" applyFill="1" applyBorder="1" applyAlignment="1">
      <alignment horizontal="center" vertical="center"/>
    </xf>
    <xf numFmtId="0" fontId="0" fillId="2" borderId="199" xfId="0" applyFill="1" applyBorder="1" applyAlignment="1">
      <alignment horizontal="center" vertical="center"/>
    </xf>
    <xf numFmtId="177" fontId="0" fillId="2" borderId="240" xfId="0" applyNumberFormat="1" applyFill="1" applyBorder="1">
      <alignment vertical="center"/>
    </xf>
    <xf numFmtId="177" fontId="0" fillId="2" borderId="224" xfId="0" applyNumberFormat="1" applyFill="1" applyBorder="1">
      <alignment vertical="center"/>
    </xf>
    <xf numFmtId="176" fontId="0" fillId="2" borderId="199" xfId="0" applyNumberFormat="1" applyFill="1" applyBorder="1">
      <alignment vertical="center"/>
    </xf>
    <xf numFmtId="176" fontId="0" fillId="2" borderId="118"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0" xfId="0" applyNumberFormat="1" applyFill="1" applyBorder="1">
      <alignment vertical="center"/>
    </xf>
    <xf numFmtId="176" fontId="0" fillId="2" borderId="134" xfId="0" applyNumberFormat="1" applyFill="1" applyBorder="1">
      <alignment vertical="center"/>
    </xf>
    <xf numFmtId="176" fontId="0" fillId="2" borderId="241" xfId="0" applyNumberFormat="1" applyFill="1" applyBorder="1">
      <alignment vertical="center"/>
    </xf>
    <xf numFmtId="176" fontId="0" fillId="2" borderId="154" xfId="0" applyNumberFormat="1" applyFill="1" applyBorder="1">
      <alignment vertical="center"/>
    </xf>
    <xf numFmtId="176" fontId="0" fillId="2" borderId="129" xfId="0" applyNumberFormat="1" applyFill="1" applyBorder="1">
      <alignment vertical="center"/>
    </xf>
    <xf numFmtId="176" fontId="0" fillId="2" borderId="242" xfId="0" applyNumberFormat="1" applyFill="1" applyBorder="1">
      <alignment vertical="center"/>
    </xf>
    <xf numFmtId="176" fontId="0" fillId="2" borderId="243" xfId="0" applyNumberFormat="1" applyFill="1" applyBorder="1">
      <alignment vertical="center"/>
    </xf>
    <xf numFmtId="176" fontId="0" fillId="2" borderId="244" xfId="0" applyNumberFormat="1" applyFill="1" applyBorder="1">
      <alignment vertical="center"/>
    </xf>
    <xf numFmtId="176" fontId="0" fillId="2" borderId="245" xfId="0" applyNumberFormat="1" applyFill="1" applyBorder="1">
      <alignment vertical="center"/>
    </xf>
    <xf numFmtId="0" fontId="0" fillId="3" borderId="143" xfId="0" applyFill="1" applyBorder="1" applyAlignment="1">
      <alignment horizontal="center" vertical="center" textRotation="255"/>
    </xf>
    <xf numFmtId="0" fontId="0" fillId="17" borderId="143" xfId="0" applyFill="1" applyBorder="1" applyAlignment="1">
      <alignment horizontal="center" vertical="center" textRotation="255"/>
    </xf>
    <xf numFmtId="0" fontId="0" fillId="2" borderId="7" xfId="0" applyFill="1" applyBorder="1" applyAlignment="1" applyProtection="1">
      <alignment horizontal="center" vertical="center" shrinkToFit="1"/>
      <protection locked="0"/>
    </xf>
    <xf numFmtId="0" fontId="10" fillId="11" borderId="209" xfId="0" applyFont="1" applyFill="1" applyBorder="1" applyAlignment="1">
      <alignment horizontal="center" vertical="center"/>
    </xf>
    <xf numFmtId="0" fontId="22" fillId="12" borderId="105" xfId="0" applyFont="1" applyFill="1" applyBorder="1" applyAlignment="1">
      <alignment horizontal="center" vertical="center" wrapText="1"/>
    </xf>
    <xf numFmtId="0" fontId="10" fillId="11" borderId="184" xfId="0" applyFont="1" applyFill="1" applyBorder="1" applyAlignment="1">
      <alignment horizontal="center" vertical="center"/>
    </xf>
    <xf numFmtId="0" fontId="22" fillId="12" borderId="99" xfId="0" applyFont="1" applyFill="1" applyBorder="1" applyAlignment="1">
      <alignment horizontal="center" vertical="center" wrapText="1"/>
    </xf>
    <xf numFmtId="0" fontId="22" fillId="12" borderId="159" xfId="0" applyFont="1" applyFill="1" applyBorder="1" applyAlignment="1">
      <alignment horizontal="center" vertical="center" wrapText="1"/>
    </xf>
    <xf numFmtId="176" fontId="3" fillId="11" borderId="246" xfId="0" applyNumberFormat="1" applyFont="1" applyFill="1" applyBorder="1" applyAlignment="1">
      <alignment horizontal="right" vertical="center" indent="1"/>
    </xf>
    <xf numFmtId="176" fontId="3" fillId="11" borderId="227" xfId="0" applyNumberFormat="1" applyFont="1" applyFill="1" applyBorder="1" applyAlignment="1">
      <alignment horizontal="right" vertical="center" indent="1"/>
    </xf>
    <xf numFmtId="176" fontId="3" fillId="11" borderId="247" xfId="0" applyNumberFormat="1" applyFont="1" applyFill="1" applyBorder="1" applyAlignment="1">
      <alignment horizontal="right" vertical="center" indent="1"/>
    </xf>
    <xf numFmtId="0" fontId="0" fillId="20" borderId="0" xfId="0" applyFill="1">
      <alignment vertical="center"/>
    </xf>
    <xf numFmtId="0" fontId="3" fillId="20" borderId="0" xfId="0" applyFont="1" applyFill="1">
      <alignment vertical="center"/>
    </xf>
    <xf numFmtId="176" fontId="0" fillId="20" borderId="0" xfId="0" applyNumberFormat="1" applyFill="1">
      <alignment vertical="center"/>
    </xf>
    <xf numFmtId="0" fontId="13" fillId="20" borderId="0" xfId="0" applyFont="1" applyFill="1" applyAlignment="1">
      <alignment horizontal="distributed" vertical="center" indent="2"/>
    </xf>
    <xf numFmtId="0" fontId="0" fillId="20" borderId="0" xfId="0" applyFill="1" applyAlignment="1">
      <alignment horizontal="distributed" vertical="center" indent="2"/>
    </xf>
    <xf numFmtId="0" fontId="3" fillId="20" borderId="128" xfId="0" applyFont="1" applyFill="1" applyBorder="1">
      <alignment vertical="center"/>
    </xf>
    <xf numFmtId="176" fontId="0" fillId="20" borderId="128" xfId="0" applyNumberFormat="1" applyFill="1" applyBorder="1" applyAlignment="1">
      <alignment horizontal="right" vertical="center" indent="1"/>
    </xf>
    <xf numFmtId="176" fontId="12" fillId="20" borderId="0" xfId="0" applyNumberFormat="1" applyFont="1" applyFill="1" applyBorder="1" applyAlignment="1">
      <alignment horizontal="right" vertical="center" indent="1"/>
    </xf>
    <xf numFmtId="0" fontId="3" fillId="20" borderId="0" xfId="0" applyFont="1" applyFill="1" applyBorder="1" applyAlignment="1">
      <alignment horizontal="center" vertical="center"/>
    </xf>
    <xf numFmtId="0" fontId="0" fillId="20" borderId="0" xfId="0" applyFill="1" applyBorder="1" applyAlignment="1">
      <alignment horizontal="center" vertical="center"/>
    </xf>
    <xf numFmtId="0" fontId="3" fillId="20" borderId="0" xfId="0" applyFont="1" applyFill="1" applyBorder="1">
      <alignment vertical="center"/>
    </xf>
    <xf numFmtId="176" fontId="0" fillId="20" borderId="0" xfId="0" applyNumberFormat="1" applyFill="1" applyBorder="1">
      <alignment vertical="center"/>
    </xf>
    <xf numFmtId="0" fontId="3" fillId="20" borderId="0" xfId="0" applyFont="1" applyFill="1" applyBorder="1" applyAlignment="1">
      <alignment horizontal="distributed" vertical="center" indent="1"/>
    </xf>
    <xf numFmtId="0" fontId="0" fillId="20" borderId="0" xfId="0" applyFill="1" applyBorder="1">
      <alignment vertical="center"/>
    </xf>
    <xf numFmtId="176" fontId="3" fillId="20" borderId="0" xfId="0" applyNumberFormat="1" applyFont="1" applyFill="1" applyBorder="1">
      <alignment vertical="center"/>
    </xf>
    <xf numFmtId="0" fontId="3" fillId="20" borderId="143" xfId="0" applyFont="1" applyFill="1" applyBorder="1" applyAlignment="1">
      <alignment horizontal="center" vertical="center"/>
    </xf>
    <xf numFmtId="176" fontId="3" fillId="20" borderId="143" xfId="0" applyNumberFormat="1" applyFont="1" applyFill="1" applyBorder="1" applyAlignment="1">
      <alignment horizontal="right" vertical="center" indent="1"/>
    </xf>
    <xf numFmtId="176" fontId="12" fillId="20" borderId="143" xfId="0" applyNumberFormat="1" applyFont="1" applyFill="1" applyBorder="1" applyAlignment="1">
      <alignment horizontal="right" vertical="center" indent="1"/>
    </xf>
    <xf numFmtId="0" fontId="0" fillId="20" borderId="72" xfId="0" applyFill="1" applyBorder="1">
      <alignment vertical="center"/>
    </xf>
    <xf numFmtId="176" fontId="3" fillId="11" borderId="153" xfId="0" applyNumberFormat="1" applyFont="1" applyFill="1" applyBorder="1" applyAlignment="1">
      <alignment horizontal="right" vertical="center" indent="1"/>
    </xf>
    <xf numFmtId="176" fontId="3" fillId="11" borderId="133" xfId="0" applyNumberFormat="1" applyFont="1" applyFill="1" applyBorder="1" applyAlignment="1">
      <alignment horizontal="right" vertical="center" indent="1"/>
    </xf>
    <xf numFmtId="176" fontId="3" fillId="11" borderId="162" xfId="0" applyNumberFormat="1" applyFont="1" applyFill="1" applyBorder="1" applyAlignment="1">
      <alignment horizontal="right" vertical="center" indent="1"/>
    </xf>
    <xf numFmtId="176" fontId="3" fillId="11" borderId="220" xfId="0" applyNumberFormat="1" applyFont="1" applyFill="1" applyBorder="1" applyAlignment="1">
      <alignment horizontal="right" vertical="center" indent="1"/>
    </xf>
    <xf numFmtId="176" fontId="3" fillId="11" borderId="221" xfId="0" applyNumberFormat="1" applyFont="1" applyFill="1" applyBorder="1" applyAlignment="1">
      <alignment horizontal="right" vertical="center" indent="1"/>
    </xf>
    <xf numFmtId="0" fontId="3" fillId="7" borderId="138" xfId="0" applyFont="1" applyFill="1" applyBorder="1" applyAlignment="1">
      <alignment horizontal="distributed" vertical="center" indent="1"/>
    </xf>
    <xf numFmtId="0" fontId="3" fillId="12" borderId="136" xfId="0" applyFont="1" applyFill="1" applyBorder="1" applyAlignment="1">
      <alignment horizontal="distributed" vertical="center" indent="1"/>
    </xf>
    <xf numFmtId="176" fontId="3" fillId="12" borderId="149" xfId="0" applyNumberFormat="1" applyFont="1" applyFill="1" applyBorder="1" applyAlignment="1">
      <alignment horizontal="right" vertical="center" indent="1"/>
    </xf>
    <xf numFmtId="0" fontId="3" fillId="12" borderId="138" xfId="0" applyFont="1" applyFill="1" applyBorder="1" applyAlignment="1">
      <alignment horizontal="distributed" vertical="center" indent="1"/>
    </xf>
    <xf numFmtId="176" fontId="12" fillId="12" borderId="150" xfId="0" applyNumberFormat="1" applyFont="1" applyFill="1" applyBorder="1" applyAlignment="1">
      <alignment horizontal="right" vertical="center" indent="1"/>
    </xf>
    <xf numFmtId="176" fontId="3" fillId="12" borderId="137" xfId="0" applyNumberFormat="1" applyFont="1" applyFill="1" applyBorder="1" applyAlignment="1">
      <alignment horizontal="right" vertical="center" indent="1"/>
    </xf>
    <xf numFmtId="176" fontId="3" fillId="12" borderId="139" xfId="0" applyNumberFormat="1" applyFont="1" applyFill="1" applyBorder="1" applyAlignment="1">
      <alignment horizontal="right" vertical="center" indent="1"/>
    </xf>
    <xf numFmtId="49" fontId="0" fillId="2" borderId="0" xfId="0" applyNumberFormat="1" applyFill="1" applyAlignment="1">
      <alignment vertical="center"/>
    </xf>
    <xf numFmtId="49" fontId="0" fillId="2" borderId="0" xfId="0" applyNumberFormat="1" applyFill="1" applyAlignment="1">
      <alignment vertical="center" wrapText="1"/>
    </xf>
    <xf numFmtId="49" fontId="0" fillId="2" borderId="0" xfId="0" applyNumberFormat="1" applyFill="1" applyAlignment="1">
      <alignment horizontal="center" vertical="center"/>
    </xf>
    <xf numFmtId="49" fontId="0" fillId="12" borderId="0" xfId="0" applyNumberFormat="1" applyFill="1" applyAlignment="1">
      <alignment horizontal="center" vertical="center"/>
    </xf>
    <xf numFmtId="49" fontId="0" fillId="12" borderId="0" xfId="0" applyNumberFormat="1" applyFill="1" applyAlignment="1">
      <alignment vertical="center" wrapText="1"/>
    </xf>
    <xf numFmtId="49" fontId="0" fillId="11" borderId="0" xfId="0" applyNumberFormat="1" applyFill="1" applyAlignment="1">
      <alignment horizontal="center" vertical="center"/>
    </xf>
    <xf numFmtId="49" fontId="0" fillId="11" borderId="0" xfId="0" applyNumberFormat="1" applyFill="1" applyAlignment="1">
      <alignment vertical="center" wrapText="1"/>
    </xf>
    <xf numFmtId="0" fontId="3" fillId="7" borderId="210" xfId="0" applyFont="1" applyFill="1" applyBorder="1" applyAlignment="1">
      <alignment horizontal="distributed" vertical="center" indent="1"/>
    </xf>
    <xf numFmtId="176" fontId="12" fillId="7" borderId="179" xfId="0" applyNumberFormat="1" applyFont="1" applyFill="1" applyBorder="1" applyAlignment="1">
      <alignment horizontal="right" vertical="center" indent="1"/>
    </xf>
    <xf numFmtId="176" fontId="12" fillId="7" borderId="214" xfId="0" applyNumberFormat="1" applyFont="1" applyFill="1" applyBorder="1" applyAlignment="1">
      <alignment horizontal="right" vertical="center" indent="1"/>
    </xf>
    <xf numFmtId="176" fontId="12" fillId="7" borderId="47" xfId="0" applyNumberFormat="1" applyFont="1" applyFill="1" applyBorder="1" applyAlignment="1">
      <alignment horizontal="right" vertical="center" indent="1"/>
    </xf>
    <xf numFmtId="176" fontId="12" fillId="7" borderId="167" xfId="0" applyNumberFormat="1" applyFont="1" applyFill="1" applyBorder="1" applyAlignment="1">
      <alignment horizontal="right" vertical="center" indent="1"/>
    </xf>
    <xf numFmtId="9" fontId="12" fillId="7" borderId="212" xfId="0" applyNumberFormat="1" applyFont="1" applyFill="1" applyBorder="1" applyAlignment="1">
      <alignment horizontal="right" vertical="center" indent="1"/>
    </xf>
    <xf numFmtId="176" fontId="12" fillId="7" borderId="203" xfId="0" applyNumberFormat="1" applyFont="1" applyFill="1" applyBorder="1" applyAlignment="1">
      <alignment horizontal="right" vertical="center" indent="1"/>
    </xf>
    <xf numFmtId="176" fontId="12" fillId="7" borderId="146" xfId="0" applyNumberFormat="1" applyFont="1" applyFill="1" applyBorder="1" applyAlignment="1">
      <alignment horizontal="right" vertical="center" indent="1"/>
    </xf>
    <xf numFmtId="176" fontId="12" fillId="7" borderId="147" xfId="0" applyNumberFormat="1" applyFont="1" applyFill="1" applyBorder="1" applyAlignment="1">
      <alignment horizontal="right" vertical="center" indent="1"/>
    </xf>
    <xf numFmtId="0" fontId="3" fillId="7" borderId="163" xfId="0" applyFont="1" applyFill="1" applyBorder="1" applyAlignment="1">
      <alignment horizontal="center" vertical="center"/>
    </xf>
    <xf numFmtId="176" fontId="3" fillId="7" borderId="105" xfId="0" applyNumberFormat="1" applyFont="1" applyFill="1" applyBorder="1">
      <alignment vertical="center"/>
    </xf>
    <xf numFmtId="0" fontId="3" fillId="7" borderId="30" xfId="0" applyFont="1" applyFill="1" applyBorder="1" applyAlignment="1">
      <alignment horizontal="center" vertical="center"/>
    </xf>
    <xf numFmtId="176" fontId="3" fillId="7" borderId="31" xfId="0" applyNumberFormat="1" applyFont="1" applyFill="1" applyBorder="1">
      <alignment vertical="center"/>
    </xf>
    <xf numFmtId="0" fontId="3" fillId="7" borderId="222" xfId="0" applyFont="1" applyFill="1" applyBorder="1" applyAlignment="1">
      <alignment horizontal="center" vertical="center"/>
    </xf>
    <xf numFmtId="176" fontId="3" fillId="7" borderId="223" xfId="0" applyNumberFormat="1" applyFont="1" applyFill="1" applyBorder="1">
      <alignment vertical="center"/>
    </xf>
    <xf numFmtId="0" fontId="22" fillId="11" borderId="7"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0" fillId="11" borderId="175" xfId="0" applyFont="1" applyFill="1" applyBorder="1" applyAlignment="1">
      <alignment horizontal="center" vertical="center"/>
    </xf>
    <xf numFmtId="0" fontId="10" fillId="11" borderId="234" xfId="0" applyFont="1" applyFill="1" applyBorder="1" applyAlignment="1">
      <alignment horizontal="center" vertical="center"/>
    </xf>
    <xf numFmtId="0" fontId="3" fillId="7" borderId="47" xfId="0" applyFont="1" applyFill="1" applyBorder="1" applyAlignment="1">
      <alignment horizontal="distributed" vertical="center" indent="1"/>
    </xf>
    <xf numFmtId="0" fontId="3" fillId="7" borderId="191" xfId="0" applyFont="1" applyFill="1" applyBorder="1" applyAlignment="1">
      <alignment horizontal="distributed" vertical="center" justifyLastLine="1"/>
    </xf>
    <xf numFmtId="176" fontId="12" fillId="7" borderId="174" xfId="0" applyNumberFormat="1" applyFont="1" applyFill="1" applyBorder="1" applyAlignment="1">
      <alignment horizontal="right" vertical="center" indent="1"/>
    </xf>
    <xf numFmtId="0" fontId="3" fillId="7" borderId="43" xfId="0" applyFont="1" applyFill="1" applyBorder="1" applyAlignment="1">
      <alignment horizontal="distributed" vertical="center" indent="1"/>
    </xf>
    <xf numFmtId="176" fontId="12" fillId="7" borderId="200" xfId="0" applyNumberFormat="1" applyFont="1" applyFill="1" applyBorder="1" applyAlignment="1">
      <alignment horizontal="right" vertical="center" indent="1"/>
    </xf>
    <xf numFmtId="0" fontId="3" fillId="7" borderId="45" xfId="0" applyFont="1" applyFill="1" applyBorder="1" applyAlignment="1">
      <alignment horizontal="distributed" vertical="center" indent="1"/>
    </xf>
    <xf numFmtId="0" fontId="3" fillId="7" borderId="46" xfId="0" applyFont="1" applyFill="1" applyBorder="1" applyAlignment="1">
      <alignment horizontal="distributed" vertical="center" indent="1"/>
    </xf>
    <xf numFmtId="0" fontId="3" fillId="7" borderId="202" xfId="0" applyFont="1" applyFill="1" applyBorder="1" applyAlignment="1">
      <alignment horizontal="distributed" vertical="center" indent="1"/>
    </xf>
    <xf numFmtId="0" fontId="3" fillId="7" borderId="178" xfId="0" applyFont="1" applyFill="1" applyBorder="1" applyAlignment="1">
      <alignment horizontal="distributed" vertical="center" indent="1"/>
    </xf>
    <xf numFmtId="176" fontId="12" fillId="7" borderId="156" xfId="0" applyNumberFormat="1" applyFont="1" applyFill="1" applyBorder="1" applyAlignment="1">
      <alignment horizontal="right" vertical="center" indent="1"/>
    </xf>
    <xf numFmtId="176" fontId="12" fillId="7" borderId="208" xfId="0" applyNumberFormat="1" applyFont="1" applyFill="1" applyBorder="1" applyAlignment="1">
      <alignment horizontal="right" vertical="center" indent="1"/>
    </xf>
    <xf numFmtId="0" fontId="25" fillId="20" borderId="0" xfId="1" applyFont="1" applyFill="1" applyAlignment="1">
      <alignment horizontal="left" vertical="center" indent="1"/>
    </xf>
    <xf numFmtId="0" fontId="0" fillId="20" borderId="0" xfId="0" applyFill="1" applyAlignment="1">
      <alignment horizontal="left" vertical="center" indent="1"/>
    </xf>
    <xf numFmtId="0" fontId="25" fillId="14" borderId="0" xfId="1" applyFont="1" applyFill="1" applyAlignment="1">
      <alignment horizontal="left" vertical="center" indent="1"/>
    </xf>
    <xf numFmtId="0" fontId="25" fillId="2" borderId="0" xfId="1" applyFont="1" applyFill="1" applyAlignment="1">
      <alignment horizontal="left" vertical="center" indent="1"/>
    </xf>
    <xf numFmtId="176" fontId="0" fillId="2" borderId="20" xfId="0" applyNumberFormat="1" applyFill="1" applyBorder="1" applyProtection="1">
      <alignment vertical="center"/>
      <protection locked="0"/>
    </xf>
    <xf numFmtId="176" fontId="0" fillId="2" borderId="21" xfId="0" applyNumberFormat="1" applyFill="1" applyBorder="1" applyProtection="1">
      <alignment vertical="center"/>
      <protection locked="0"/>
    </xf>
    <xf numFmtId="176" fontId="0" fillId="2" borderId="90" xfId="0" applyNumberFormat="1" applyFill="1" applyBorder="1" applyProtection="1">
      <alignment vertical="center"/>
      <protection locked="0"/>
    </xf>
    <xf numFmtId="176" fontId="0" fillId="2" borderId="8" xfId="0" applyNumberFormat="1" applyFill="1" applyBorder="1" applyProtection="1">
      <alignment vertical="center"/>
      <protection locked="0"/>
    </xf>
    <xf numFmtId="176" fontId="0" fillId="2" borderId="1" xfId="0" applyNumberFormat="1" applyFill="1" applyBorder="1" applyProtection="1">
      <alignment vertical="center"/>
      <protection locked="0"/>
    </xf>
    <xf numFmtId="176" fontId="0" fillId="2" borderId="91" xfId="0" applyNumberFormat="1" applyFill="1" applyBorder="1" applyProtection="1">
      <alignment vertical="center"/>
      <protection locked="0"/>
    </xf>
    <xf numFmtId="176" fontId="0" fillId="2" borderId="30" xfId="0" applyNumberFormat="1" applyFill="1" applyBorder="1" applyProtection="1">
      <alignment vertical="center"/>
      <protection locked="0"/>
    </xf>
    <xf numFmtId="176" fontId="0" fillId="2" borderId="31" xfId="0" applyNumberFormat="1" applyFill="1" applyBorder="1" applyProtection="1">
      <alignment vertical="center"/>
      <protection locked="0"/>
    </xf>
    <xf numFmtId="176" fontId="0" fillId="2" borderId="92" xfId="0" applyNumberFormat="1" applyFill="1" applyBorder="1" applyProtection="1">
      <alignment vertical="center"/>
      <protection locked="0"/>
    </xf>
    <xf numFmtId="176" fontId="0" fillId="2" borderId="74" xfId="0" applyNumberFormat="1" applyFill="1" applyBorder="1" applyProtection="1">
      <alignment vertical="center"/>
      <protection locked="0"/>
    </xf>
    <xf numFmtId="176" fontId="0" fillId="2" borderId="75" xfId="0" applyNumberFormat="1" applyFill="1" applyBorder="1" applyProtection="1">
      <alignment vertical="center"/>
      <protection locked="0"/>
    </xf>
    <xf numFmtId="176" fontId="0" fillId="2" borderId="76" xfId="0" applyNumberFormat="1" applyFill="1" applyBorder="1" applyProtection="1">
      <alignment vertical="center"/>
      <protection locked="0"/>
    </xf>
    <xf numFmtId="0" fontId="3" fillId="2" borderId="13" xfId="0" applyFont="1" applyFill="1" applyBorder="1" applyAlignment="1" applyProtection="1">
      <alignment horizontal="center" vertical="center" wrapText="1" shrinkToFit="1"/>
      <protection locked="0"/>
    </xf>
    <xf numFmtId="176" fontId="0" fillId="2" borderId="24" xfId="0" applyNumberFormat="1" applyFill="1" applyBorder="1" applyProtection="1">
      <alignment vertical="center"/>
      <protection locked="0"/>
    </xf>
    <xf numFmtId="176" fontId="0" fillId="2" borderId="22" xfId="0" applyNumberFormat="1" applyFill="1" applyBorder="1" applyProtection="1">
      <alignment vertical="center"/>
      <protection locked="0"/>
    </xf>
    <xf numFmtId="176" fontId="0" fillId="2" borderId="10" xfId="0" applyNumberFormat="1" applyFill="1" applyBorder="1" applyProtection="1">
      <alignment vertical="center"/>
      <protection locked="0"/>
    </xf>
    <xf numFmtId="176" fontId="0" fillId="2" borderId="9" xfId="0" applyNumberFormat="1" applyFill="1" applyBorder="1" applyProtection="1">
      <alignment vertical="center"/>
      <protection locked="0"/>
    </xf>
    <xf numFmtId="176" fontId="0" fillId="2" borderId="4" xfId="0" applyNumberFormat="1" applyFill="1" applyBorder="1" applyProtection="1">
      <alignment vertical="center"/>
      <protection locked="0"/>
    </xf>
    <xf numFmtId="176" fontId="0" fillId="2" borderId="2" xfId="0" applyNumberFormat="1" applyFill="1" applyBorder="1" applyProtection="1">
      <alignment vertical="center"/>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176" fontId="0" fillId="2" borderId="17" xfId="0" applyNumberFormat="1" applyFill="1" applyBorder="1" applyProtection="1">
      <alignment vertical="center"/>
      <protection locked="0"/>
    </xf>
    <xf numFmtId="176" fontId="0" fillId="2" borderId="38" xfId="0" applyNumberFormat="1" applyFill="1" applyBorder="1" applyProtection="1">
      <alignment vertical="center"/>
      <protection locked="0"/>
    </xf>
    <xf numFmtId="176" fontId="0" fillId="2" borderId="7" xfId="0" applyNumberFormat="1" applyFill="1" applyBorder="1" applyProtection="1">
      <alignment vertical="center"/>
      <protection locked="0"/>
    </xf>
    <xf numFmtId="176" fontId="0" fillId="2" borderId="18" xfId="0" applyNumberFormat="1" applyFill="1" applyBorder="1" applyProtection="1">
      <alignment vertical="center"/>
      <protection locked="0"/>
    </xf>
    <xf numFmtId="176" fontId="0" fillId="2" borderId="5" xfId="0" applyNumberFormat="1" applyFill="1" applyBorder="1" applyProtection="1">
      <alignment vertical="center"/>
      <protection locked="0"/>
    </xf>
    <xf numFmtId="176" fontId="0" fillId="2" borderId="42" xfId="0" applyNumberFormat="1" applyFill="1" applyBorder="1" applyProtection="1">
      <alignment vertical="center"/>
      <protection locked="0"/>
    </xf>
    <xf numFmtId="176" fontId="0" fillId="2" borderId="39" xfId="0" applyNumberFormat="1" applyFill="1" applyBorder="1" applyProtection="1">
      <alignment vertical="center"/>
      <protection locked="0"/>
    </xf>
    <xf numFmtId="176" fontId="0" fillId="2" borderId="40" xfId="0" applyNumberFormat="1" applyFill="1" applyBorder="1" applyProtection="1">
      <alignment vertical="center"/>
      <protection locked="0"/>
    </xf>
    <xf numFmtId="176" fontId="0" fillId="14" borderId="80" xfId="0" applyNumberFormat="1" applyFill="1" applyBorder="1">
      <alignment vertical="center"/>
    </xf>
    <xf numFmtId="176" fontId="0" fillId="2" borderId="23" xfId="0" applyNumberFormat="1" applyFill="1" applyBorder="1" applyProtection="1">
      <alignment vertical="center"/>
      <protection locked="0"/>
    </xf>
    <xf numFmtId="176" fontId="0" fillId="2" borderId="11" xfId="0" applyNumberFormat="1" applyFill="1" applyBorder="1" applyProtection="1">
      <alignment vertical="center"/>
      <protection locked="0"/>
    </xf>
    <xf numFmtId="176" fontId="0" fillId="2" borderId="32"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176" fontId="0" fillId="2" borderId="41" xfId="0" applyNumberFormat="1" applyFill="1" applyBorder="1" applyProtection="1">
      <alignment vertical="center"/>
      <protection locked="0"/>
    </xf>
    <xf numFmtId="176" fontId="12" fillId="2" borderId="196" xfId="0" applyNumberFormat="1" applyFont="1" applyFill="1" applyBorder="1" applyAlignment="1" applyProtection="1">
      <alignment horizontal="right" vertical="center" indent="1"/>
      <protection locked="0"/>
    </xf>
    <xf numFmtId="176" fontId="0" fillId="2" borderId="161" xfId="0" applyNumberFormat="1" applyFill="1" applyBorder="1" applyProtection="1">
      <alignment vertical="center"/>
      <protection locked="0"/>
    </xf>
    <xf numFmtId="176" fontId="0" fillId="2" borderId="106" xfId="0" applyNumberFormat="1" applyFill="1" applyBorder="1" applyProtection="1">
      <alignment vertical="center"/>
      <protection locked="0"/>
    </xf>
    <xf numFmtId="176" fontId="0" fillId="2" borderId="166" xfId="0" applyNumberFormat="1" applyFill="1" applyBorder="1" applyProtection="1">
      <alignment vertical="center"/>
      <protection locked="0"/>
    </xf>
    <xf numFmtId="176" fontId="3" fillId="2" borderId="133" xfId="0" applyNumberFormat="1" applyFont="1" applyFill="1" applyBorder="1" applyAlignment="1" applyProtection="1">
      <alignment horizontal="right" vertical="center" indent="1"/>
      <protection locked="0"/>
    </xf>
    <xf numFmtId="176" fontId="3" fillId="2" borderId="123" xfId="0" applyNumberFormat="1" applyFont="1" applyFill="1" applyBorder="1" applyAlignment="1" applyProtection="1">
      <alignment horizontal="right" vertical="center" inden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181" xfId="0" applyFill="1" applyBorder="1" applyAlignment="1" applyProtection="1">
      <alignment horizontal="center" vertical="center"/>
      <protection locked="0"/>
    </xf>
    <xf numFmtId="0" fontId="0" fillId="2" borderId="11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1" xfId="0" applyFill="1" applyBorder="1" applyAlignment="1" applyProtection="1">
      <alignment horizontal="center" vertical="center" shrinkToFit="1"/>
      <protection locked="0"/>
    </xf>
    <xf numFmtId="0" fontId="0" fillId="2" borderId="166" xfId="0" applyFill="1" applyBorder="1" applyAlignment="1" applyProtection="1">
      <alignment horizontal="center" vertical="center"/>
      <protection locked="0"/>
    </xf>
    <xf numFmtId="9" fontId="12" fillId="2" borderId="200" xfId="0" applyNumberFormat="1" applyFont="1" applyFill="1" applyBorder="1" applyAlignment="1" applyProtection="1">
      <alignment horizontal="right" vertical="center" indent="1"/>
      <protection locked="0"/>
    </xf>
    <xf numFmtId="176" fontId="12" fillId="2" borderId="201" xfId="0" applyNumberFormat="1" applyFont="1" applyFill="1" applyBorder="1" applyAlignment="1" applyProtection="1">
      <alignment horizontal="right" vertical="center" indent="1"/>
      <protection locked="0"/>
    </xf>
    <xf numFmtId="176" fontId="12" fillId="2" borderId="204" xfId="0" applyNumberFormat="1" applyFont="1" applyFill="1" applyBorder="1" applyAlignment="1" applyProtection="1">
      <alignment horizontal="right" vertical="center" indent="1"/>
      <protection locked="0"/>
    </xf>
    <xf numFmtId="176" fontId="12" fillId="7" borderId="172" xfId="0" applyNumberFormat="1" applyFont="1" applyFill="1" applyBorder="1" applyAlignment="1">
      <alignment horizontal="right" vertical="center" indent="1"/>
    </xf>
    <xf numFmtId="0" fontId="0" fillId="2" borderId="49" xfId="0" applyFill="1" applyBorder="1" applyAlignment="1" applyProtection="1">
      <alignment horizontal="center" vertical="center"/>
      <protection locked="0"/>
    </xf>
    <xf numFmtId="176" fontId="0" fillId="2" borderId="160" xfId="0" applyNumberFormat="1" applyFill="1" applyBorder="1" applyProtection="1">
      <alignment vertical="center"/>
      <protection locked="0"/>
    </xf>
    <xf numFmtId="176" fontId="12" fillId="2" borderId="212" xfId="0" applyNumberFormat="1" applyFont="1" applyFill="1" applyBorder="1" applyAlignment="1" applyProtection="1">
      <alignment horizontal="right" vertical="center" indent="1"/>
      <protection locked="0"/>
    </xf>
    <xf numFmtId="176" fontId="12" fillId="2" borderId="146" xfId="0" applyNumberFormat="1" applyFont="1" applyFill="1" applyBorder="1" applyAlignment="1" applyProtection="1">
      <alignment horizontal="right" vertical="center" indent="1"/>
      <protection locked="0"/>
    </xf>
    <xf numFmtId="0" fontId="3" fillId="7" borderId="248" xfId="0" applyFont="1" applyFill="1" applyBorder="1" applyAlignment="1">
      <alignment horizontal="center" vertical="center"/>
    </xf>
    <xf numFmtId="176" fontId="3" fillId="7" borderId="249" xfId="0" applyNumberFormat="1" applyFont="1" applyFill="1" applyBorder="1">
      <alignment vertical="center"/>
    </xf>
    <xf numFmtId="49" fontId="0" fillId="12" borderId="0" xfId="0" applyNumberFormat="1" applyFill="1" applyAlignment="1">
      <alignment vertical="center" wrapText="1"/>
    </xf>
    <xf numFmtId="49" fontId="0" fillId="2" borderId="0" xfId="0" applyNumberFormat="1" applyFill="1" applyAlignment="1">
      <alignment vertical="center"/>
    </xf>
    <xf numFmtId="0" fontId="28" fillId="21" borderId="0" xfId="1" applyFont="1" applyFill="1" applyAlignment="1">
      <alignment horizontal="left" vertical="center" indent="1"/>
    </xf>
    <xf numFmtId="0" fontId="29" fillId="21" borderId="0" xfId="1" applyFont="1" applyFill="1" applyAlignment="1">
      <alignment horizontal="left" vertical="center" indent="1"/>
    </xf>
    <xf numFmtId="49" fontId="28" fillId="21" borderId="0" xfId="1" applyNumberFormat="1" applyFont="1" applyFill="1" applyAlignment="1">
      <alignment horizontal="left" vertical="center" indent="1"/>
    </xf>
    <xf numFmtId="49" fontId="21" fillId="22" borderId="0" xfId="0" applyNumberFormat="1" applyFont="1" applyFill="1" applyAlignment="1">
      <alignment horizontal="left" vertical="center" indent="1"/>
    </xf>
    <xf numFmtId="0" fontId="21" fillId="22" borderId="0" xfId="0" applyFont="1" applyFill="1" applyAlignment="1">
      <alignment horizontal="left" vertical="center" indent="1"/>
    </xf>
    <xf numFmtId="49" fontId="4" fillId="23" borderId="0" xfId="0" applyNumberFormat="1" applyFont="1" applyFill="1" applyAlignment="1">
      <alignment horizontal="left" vertical="center" indent="1"/>
    </xf>
    <xf numFmtId="0" fontId="5" fillId="23" borderId="0" xfId="0" applyFont="1" applyFill="1" applyAlignment="1">
      <alignment horizontal="left" vertical="center" indent="1"/>
    </xf>
    <xf numFmtId="49" fontId="21" fillId="16" borderId="0" xfId="0" applyNumberFormat="1" applyFont="1" applyFill="1" applyAlignment="1">
      <alignment horizontal="left" vertical="center" indent="1"/>
    </xf>
    <xf numFmtId="0" fontId="13" fillId="16" borderId="0" xfId="0" applyFont="1" applyFill="1" applyAlignment="1">
      <alignment horizontal="left" vertical="center" indent="1"/>
    </xf>
    <xf numFmtId="49" fontId="0" fillId="2" borderId="0" xfId="0" applyNumberFormat="1" applyFill="1" applyAlignment="1">
      <alignment vertical="center"/>
    </xf>
    <xf numFmtId="0" fontId="23" fillId="22" borderId="130" xfId="0" applyFont="1" applyFill="1" applyBorder="1" applyAlignment="1" applyProtection="1">
      <alignment horizontal="left" vertical="center" wrapText="1" indent="1"/>
    </xf>
    <xf numFmtId="0" fontId="23" fillId="22" borderId="126" xfId="0" applyFont="1" applyFill="1" applyBorder="1" applyAlignment="1" applyProtection="1">
      <alignment horizontal="left" vertical="center" wrapText="1" indent="1"/>
    </xf>
    <xf numFmtId="0" fontId="23" fillId="22" borderId="127" xfId="0" applyFont="1" applyFill="1" applyBorder="1" applyAlignment="1" applyProtection="1">
      <alignment horizontal="left" vertical="center" wrapText="1" indent="1"/>
    </xf>
    <xf numFmtId="49" fontId="26" fillId="23" borderId="0" xfId="1" applyNumberFormat="1" applyFont="1" applyFill="1" applyAlignment="1">
      <alignment horizontal="left" vertical="center" wrapText="1" indent="1"/>
    </xf>
    <xf numFmtId="0" fontId="27" fillId="23" borderId="0" xfId="1" applyFont="1" applyFill="1" applyAlignment="1">
      <alignment horizontal="left" vertical="center" wrapText="1" indent="1"/>
    </xf>
    <xf numFmtId="0" fontId="27" fillId="0" borderId="0" xfId="1" applyFont="1" applyAlignment="1">
      <alignment horizontal="left" vertical="center" wrapText="1" indent="1"/>
    </xf>
    <xf numFmtId="0" fontId="25" fillId="20" borderId="0" xfId="1" applyFont="1" applyFill="1" applyAlignment="1">
      <alignment horizontal="left" vertical="center" indent="1"/>
    </xf>
    <xf numFmtId="0" fontId="0" fillId="20" borderId="0" xfId="0" applyFill="1" applyAlignment="1">
      <alignment horizontal="left" vertical="center" indent="1"/>
    </xf>
    <xf numFmtId="0" fontId="3" fillId="7" borderId="47" xfId="0" applyFont="1" applyFill="1" applyBorder="1" applyAlignment="1">
      <alignment horizontal="distributed" vertical="center" indent="1"/>
    </xf>
    <xf numFmtId="0" fontId="0" fillId="7" borderId="228" xfId="0" applyFill="1" applyBorder="1" applyAlignment="1">
      <alignment horizontal="distributed" vertical="center" indent="1"/>
    </xf>
    <xf numFmtId="0" fontId="13" fillId="21" borderId="0" xfId="0" applyFont="1" applyFill="1" applyAlignment="1">
      <alignment horizontal="distributed" vertical="center" indent="2"/>
    </xf>
    <xf numFmtId="0" fontId="0" fillId="0" borderId="0" xfId="0" applyAlignment="1">
      <alignment horizontal="distributed" vertical="center" indent="2"/>
    </xf>
    <xf numFmtId="0" fontId="12" fillId="7" borderId="43" xfId="0" applyFont="1" applyFill="1" applyBorder="1" applyAlignment="1">
      <alignment horizontal="center" vertical="center" wrapText="1"/>
    </xf>
    <xf numFmtId="0" fontId="15" fillId="7" borderId="67"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72" xfId="0" applyFont="1" applyFill="1" applyBorder="1" applyAlignment="1">
      <alignment horizontal="center" vertical="center"/>
    </xf>
    <xf numFmtId="176" fontId="19" fillId="7" borderId="200" xfId="0" applyNumberFormat="1" applyFont="1" applyFill="1" applyBorder="1" applyAlignment="1">
      <alignment horizontal="right" vertical="center" indent="1"/>
    </xf>
    <xf numFmtId="0" fontId="18" fillId="7" borderId="207" xfId="0" applyFont="1" applyFill="1" applyBorder="1" applyAlignment="1">
      <alignment horizontal="right" vertical="center" indent="1"/>
    </xf>
    <xf numFmtId="0" fontId="3" fillId="7" borderId="193" xfId="0" applyFont="1" applyFill="1" applyBorder="1" applyAlignment="1">
      <alignment horizontal="distributed" vertical="center" indent="1"/>
    </xf>
    <xf numFmtId="0" fontId="0" fillId="7" borderId="183" xfId="0" applyFill="1" applyBorder="1" applyAlignment="1">
      <alignment horizontal="distributed" vertical="center" indent="1"/>
    </xf>
    <xf numFmtId="0" fontId="3" fillId="7" borderId="191" xfId="0" applyFont="1" applyFill="1" applyBorder="1" applyAlignment="1">
      <alignment horizontal="distributed" vertical="center" indent="1"/>
    </xf>
    <xf numFmtId="0" fontId="0" fillId="7" borderId="225" xfId="0" applyFill="1" applyBorder="1" applyAlignment="1">
      <alignment horizontal="distributed" vertical="center" indent="1"/>
    </xf>
    <xf numFmtId="0" fontId="3" fillId="7" borderId="202" xfId="0" applyFont="1" applyFill="1" applyBorder="1" applyAlignment="1">
      <alignment horizontal="distributed" vertical="center" indent="1"/>
    </xf>
    <xf numFmtId="0" fontId="0" fillId="7" borderId="226" xfId="0" applyFill="1" applyBorder="1" applyAlignment="1">
      <alignment horizontal="distributed" vertical="center" indent="1"/>
    </xf>
    <xf numFmtId="0" fontId="3" fillId="7" borderId="46" xfId="0" applyFont="1" applyFill="1" applyBorder="1" applyAlignment="1">
      <alignment horizontal="distributed" vertical="center" indent="1"/>
    </xf>
    <xf numFmtId="0" fontId="0" fillId="7" borderId="111" xfId="0" applyFill="1" applyBorder="1" applyAlignment="1">
      <alignment horizontal="distributed" vertical="center" indent="1"/>
    </xf>
    <xf numFmtId="0" fontId="3" fillId="7" borderId="249" xfId="0" applyFont="1" applyFill="1" applyBorder="1" applyAlignment="1">
      <alignment horizontal="center" vertical="center"/>
    </xf>
    <xf numFmtId="0" fontId="0" fillId="7" borderId="250" xfId="0" applyFill="1" applyBorder="1" applyAlignment="1">
      <alignment horizontal="center" vertical="center"/>
    </xf>
    <xf numFmtId="0" fontId="3" fillId="7" borderId="205" xfId="0" applyFont="1" applyFill="1" applyBorder="1" applyAlignment="1">
      <alignment horizontal="center" vertical="center"/>
    </xf>
    <xf numFmtId="0" fontId="0" fillId="7" borderId="206" xfId="0" applyFill="1" applyBorder="1" applyAlignment="1">
      <alignment horizontal="center" vertical="center"/>
    </xf>
    <xf numFmtId="0" fontId="1" fillId="12" borderId="43" xfId="0" applyFont="1" applyFill="1" applyBorder="1" applyAlignment="1">
      <alignment horizontal="left" vertical="center" indent="1"/>
    </xf>
    <xf numFmtId="0" fontId="3" fillId="12" borderId="67" xfId="0" applyFont="1" applyFill="1" applyBorder="1" applyAlignment="1">
      <alignment horizontal="left" vertical="center" indent="1"/>
    </xf>
    <xf numFmtId="0" fontId="0" fillId="12" borderId="81" xfId="0" applyFill="1" applyBorder="1" applyAlignment="1">
      <alignment horizontal="left" vertical="center" indent="1"/>
    </xf>
    <xf numFmtId="0" fontId="3" fillId="7" borderId="105" xfId="0" applyFont="1" applyFill="1" applyBorder="1" applyAlignment="1">
      <alignment horizontal="center" vertical="center"/>
    </xf>
    <xf numFmtId="0" fontId="0" fillId="7" borderId="164" xfId="0" applyFill="1" applyBorder="1" applyAlignment="1">
      <alignment horizontal="center" vertical="center"/>
    </xf>
    <xf numFmtId="0" fontId="3" fillId="7" borderId="31" xfId="0" applyFont="1" applyFill="1" applyBorder="1" applyAlignment="1">
      <alignment horizontal="center" vertical="center"/>
    </xf>
    <xf numFmtId="0" fontId="0" fillId="7" borderId="166" xfId="0" applyFill="1" applyBorder="1" applyAlignment="1">
      <alignment horizontal="center" vertical="center"/>
    </xf>
    <xf numFmtId="0" fontId="3" fillId="7" borderId="224" xfId="0" applyFont="1" applyFill="1" applyBorder="1" applyAlignment="1">
      <alignment horizontal="center" vertical="center" shrinkToFit="1"/>
    </xf>
    <xf numFmtId="0" fontId="0" fillId="7" borderId="139" xfId="0" applyFill="1" applyBorder="1" applyAlignment="1">
      <alignment horizontal="center" vertical="center" shrinkToFit="1"/>
    </xf>
    <xf numFmtId="0" fontId="3" fillId="12" borderId="173" xfId="0" applyFont="1" applyFill="1" applyBorder="1" applyAlignment="1">
      <alignment horizontal="left" vertical="center" indent="1"/>
    </xf>
    <xf numFmtId="0" fontId="3" fillId="12" borderId="206" xfId="0" applyFont="1" applyFill="1" applyBorder="1" applyAlignment="1">
      <alignment horizontal="left" vertical="center" indent="1"/>
    </xf>
    <xf numFmtId="0" fontId="25" fillId="14" borderId="0" xfId="1" applyFont="1" applyFill="1" applyAlignment="1">
      <alignment horizontal="left" vertical="center" indent="1"/>
    </xf>
    <xf numFmtId="0" fontId="0" fillId="14" borderId="0" xfId="0" applyFill="1" applyAlignment="1">
      <alignment horizontal="left" vertical="center" indent="1"/>
    </xf>
    <xf numFmtId="0" fontId="0" fillId="0" borderId="0" xfId="0" applyAlignment="1">
      <alignment horizontal="left" vertical="center" wrapText="1" indent="1"/>
    </xf>
    <xf numFmtId="0" fontId="3" fillId="12" borderId="174" xfId="0" applyFont="1" applyFill="1" applyBorder="1" applyAlignment="1">
      <alignment vertical="center"/>
    </xf>
    <xf numFmtId="0" fontId="3" fillId="12" borderId="167" xfId="0" applyFont="1" applyFill="1" applyBorder="1" applyAlignment="1">
      <alignment vertical="center"/>
    </xf>
    <xf numFmtId="0" fontId="14" fillId="12" borderId="121" xfId="0" applyFont="1" applyFill="1" applyBorder="1" applyAlignment="1">
      <alignment vertical="center" wrapText="1"/>
    </xf>
    <xf numFmtId="0" fontId="0" fillId="12" borderId="122" xfId="0" applyFill="1" applyBorder="1" applyAlignment="1">
      <alignment vertical="center"/>
    </xf>
    <xf numFmtId="0" fontId="0" fillId="12" borderId="180" xfId="0" applyFill="1" applyBorder="1" applyAlignment="1">
      <alignment vertical="center"/>
    </xf>
    <xf numFmtId="0" fontId="0" fillId="12" borderId="132" xfId="0" applyFill="1" applyBorder="1" applyAlignment="1">
      <alignment vertical="center"/>
    </xf>
    <xf numFmtId="0" fontId="0" fillId="12" borderId="0" xfId="0" applyFill="1" applyBorder="1" applyAlignment="1">
      <alignment vertical="center"/>
    </xf>
    <xf numFmtId="0" fontId="0" fillId="12" borderId="135" xfId="0" applyFill="1" applyBorder="1" applyAlignment="1">
      <alignment vertical="center"/>
    </xf>
    <xf numFmtId="0" fontId="0" fillId="12" borderId="133" xfId="0" applyFill="1" applyBorder="1" applyAlignment="1">
      <alignment vertical="center"/>
    </xf>
    <xf numFmtId="0" fontId="0" fillId="12" borderId="113" xfId="0" applyFill="1" applyBorder="1" applyAlignment="1">
      <alignment vertical="center"/>
    </xf>
    <xf numFmtId="0" fontId="0" fillId="12" borderId="197" xfId="0" applyFill="1" applyBorder="1" applyAlignment="1">
      <alignment vertical="center"/>
    </xf>
    <xf numFmtId="0" fontId="0" fillId="12" borderId="198" xfId="0" applyFill="1" applyBorder="1" applyAlignment="1">
      <alignment vertical="center"/>
    </xf>
    <xf numFmtId="0" fontId="0" fillId="12" borderId="199" xfId="0" applyFill="1" applyBorder="1" applyAlignment="1">
      <alignment vertical="center"/>
    </xf>
    <xf numFmtId="0" fontId="0" fillId="12" borderId="139" xfId="0" applyFill="1" applyBorder="1" applyAlignment="1">
      <alignment vertical="center"/>
    </xf>
    <xf numFmtId="0" fontId="8" fillId="11" borderId="169" xfId="0" applyFont="1" applyFill="1" applyBorder="1" applyAlignment="1">
      <alignment horizontal="center" vertical="center" wrapText="1"/>
    </xf>
    <xf numFmtId="0" fontId="9" fillId="11" borderId="168" xfId="0" applyFont="1" applyFill="1" applyBorder="1" applyAlignment="1">
      <alignment horizontal="center" vertical="center" wrapText="1"/>
    </xf>
    <xf numFmtId="0" fontId="0" fillId="2" borderId="2"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84" xfId="0" applyFill="1" applyBorder="1" applyAlignment="1" applyProtection="1">
      <alignment horizontal="center" vertical="center" shrinkToFit="1"/>
      <protection locked="0"/>
    </xf>
    <xf numFmtId="0" fontId="10" fillId="11" borderId="169" xfId="0" applyFont="1" applyFill="1" applyBorder="1" applyAlignment="1">
      <alignment horizontal="center" vertical="center" wrapText="1"/>
    </xf>
    <xf numFmtId="0" fontId="11" fillId="11" borderId="170" xfId="0" applyFont="1" applyFill="1" applyBorder="1" applyAlignment="1">
      <alignment horizontal="center" vertical="center"/>
    </xf>
    <xf numFmtId="0" fontId="11" fillId="11" borderId="171" xfId="0" applyFont="1" applyFill="1" applyBorder="1" applyAlignment="1">
      <alignment horizontal="center" vertical="center"/>
    </xf>
    <xf numFmtId="0" fontId="3" fillId="11" borderId="193" xfId="0" applyFont="1" applyFill="1" applyBorder="1" applyAlignment="1">
      <alignment horizontal="distributed" vertical="center" indent="1"/>
    </xf>
    <xf numFmtId="0" fontId="3" fillId="11" borderId="46" xfId="0" applyFont="1" applyFill="1" applyBorder="1" applyAlignment="1">
      <alignment horizontal="distributed" vertical="center" indent="1"/>
    </xf>
    <xf numFmtId="0" fontId="3" fillId="12" borderId="141" xfId="0" applyFont="1" applyFill="1" applyBorder="1" applyAlignment="1">
      <alignment horizontal="distributed" vertical="center" indent="1"/>
    </xf>
    <xf numFmtId="0" fontId="3" fillId="12" borderId="142" xfId="0" applyFont="1" applyFill="1" applyBorder="1" applyAlignment="1">
      <alignment horizontal="distributed" vertical="center" indent="1"/>
    </xf>
    <xf numFmtId="0" fontId="3" fillId="11" borderId="143" xfId="0" applyFont="1" applyFill="1" applyBorder="1" applyAlignment="1">
      <alignment horizontal="distributed" vertical="center" indent="1"/>
    </xf>
    <xf numFmtId="176" fontId="3" fillId="11" borderId="132" xfId="0" applyNumberFormat="1" applyFont="1" applyFill="1" applyBorder="1" applyAlignment="1">
      <alignment horizontal="right" vertical="center" indent="1"/>
    </xf>
    <xf numFmtId="0" fontId="3" fillId="11" borderId="132" xfId="0" applyFont="1" applyFill="1" applyBorder="1" applyAlignment="1">
      <alignment horizontal="right" vertical="center" indent="1"/>
    </xf>
    <xf numFmtId="0" fontId="13" fillId="15" borderId="0" xfId="0" applyFont="1" applyFill="1" applyAlignment="1">
      <alignment horizontal="distributed" vertical="center" indent="2"/>
    </xf>
    <xf numFmtId="0" fontId="3" fillId="12" borderId="145" xfId="0" applyFont="1" applyFill="1" applyBorder="1" applyAlignment="1">
      <alignment horizontal="distributed" vertical="center" indent="1"/>
    </xf>
    <xf numFmtId="0" fontId="3" fillId="12" borderId="48" xfId="0" applyFont="1" applyFill="1" applyBorder="1" applyAlignment="1">
      <alignment horizontal="distributed" vertical="center" indent="1"/>
    </xf>
    <xf numFmtId="176" fontId="3" fillId="2" borderId="121" xfId="0" applyNumberFormat="1" applyFont="1" applyFill="1" applyBorder="1" applyAlignment="1" applyProtection="1">
      <alignment horizontal="right" vertical="center" indent="1"/>
      <protection locked="0"/>
    </xf>
    <xf numFmtId="0" fontId="3" fillId="2" borderId="123" xfId="0" applyFont="1" applyFill="1" applyBorder="1" applyAlignment="1" applyProtection="1">
      <alignment horizontal="right" vertical="center" indent="1"/>
      <protection locked="0"/>
    </xf>
    <xf numFmtId="0" fontId="11" fillId="12" borderId="118" xfId="0" applyFont="1" applyFill="1" applyBorder="1" applyAlignment="1">
      <alignment horizontal="center" vertical="center"/>
    </xf>
    <xf numFmtId="0" fontId="0" fillId="0" borderId="117" xfId="0" applyBorder="1" applyAlignment="1">
      <alignment horizontal="center" vertical="center"/>
    </xf>
    <xf numFmtId="0" fontId="0" fillId="2" borderId="9" xfId="0" applyFill="1" applyBorder="1" applyAlignment="1" applyProtection="1">
      <alignment horizontal="left" vertical="center" indent="1" shrinkToFit="1"/>
      <protection locked="0"/>
    </xf>
    <xf numFmtId="0" fontId="0" fillId="2" borderId="10" xfId="0" applyFill="1" applyBorder="1" applyAlignment="1" applyProtection="1">
      <alignment horizontal="left" vertical="center" indent="1" shrinkToFit="1"/>
      <protection locked="0"/>
    </xf>
    <xf numFmtId="0" fontId="3" fillId="13" borderId="145" xfId="0" applyFont="1" applyFill="1" applyBorder="1" applyAlignment="1">
      <alignment horizontal="distributed" vertical="center" indent="1"/>
    </xf>
    <xf numFmtId="0" fontId="3" fillId="13" borderId="48" xfId="0" applyFont="1" applyFill="1" applyBorder="1" applyAlignment="1">
      <alignment horizontal="distributed" vertical="center" indent="1"/>
    </xf>
    <xf numFmtId="0" fontId="11" fillId="13" borderId="118" xfId="0" applyFont="1" applyFill="1" applyBorder="1" applyAlignment="1">
      <alignment horizontal="center" vertical="center"/>
    </xf>
    <xf numFmtId="0" fontId="0" fillId="13" borderId="117" xfId="0" applyFill="1" applyBorder="1" applyAlignment="1">
      <alignment horizontal="center" vertical="center"/>
    </xf>
    <xf numFmtId="176" fontId="3" fillId="11" borderId="194" xfId="0" applyNumberFormat="1" applyFont="1" applyFill="1" applyBorder="1" applyAlignment="1">
      <alignment horizontal="right" vertical="center" indent="1"/>
    </xf>
    <xf numFmtId="176" fontId="3" fillId="12" borderId="121" xfId="0" applyNumberFormat="1" applyFont="1" applyFill="1" applyBorder="1" applyAlignment="1">
      <alignment horizontal="right" vertical="center" indent="1"/>
    </xf>
    <xf numFmtId="0" fontId="3" fillId="12" borderId="157" xfId="0" applyFont="1" applyFill="1" applyBorder="1" applyAlignment="1">
      <alignment horizontal="right" vertical="center" indent="1"/>
    </xf>
    <xf numFmtId="0" fontId="3" fillId="2" borderId="130" xfId="0" applyFont="1" applyFill="1" applyBorder="1" applyAlignment="1" applyProtection="1">
      <alignment horizontal="left" vertical="center" indent="1"/>
      <protection locked="0"/>
    </xf>
    <xf numFmtId="0" fontId="3" fillId="0" borderId="126" xfId="0" applyFont="1" applyBorder="1" applyAlignment="1" applyProtection="1">
      <alignment horizontal="left" vertical="center" indent="1"/>
      <protection locked="0"/>
    </xf>
    <xf numFmtId="0" fontId="0" fillId="0" borderId="127" xfId="0" applyBorder="1" applyAlignment="1" applyProtection="1">
      <alignment horizontal="left" vertical="center" indent="1"/>
      <protection locked="0"/>
    </xf>
    <xf numFmtId="0" fontId="0" fillId="2" borderId="0" xfId="0" applyFill="1" applyAlignment="1">
      <alignment vertical="center"/>
    </xf>
    <xf numFmtId="0" fontId="0" fillId="0" borderId="0" xfId="0" applyAlignment="1">
      <alignment vertical="center"/>
    </xf>
    <xf numFmtId="0" fontId="0" fillId="12" borderId="205" xfId="0" applyFill="1" applyBorder="1" applyAlignment="1">
      <alignment vertical="center"/>
    </xf>
    <xf numFmtId="0" fontId="0" fillId="12" borderId="173" xfId="0" applyFill="1" applyBorder="1" applyAlignment="1">
      <alignment vertical="center"/>
    </xf>
    <xf numFmtId="0" fontId="0" fillId="12" borderId="206" xfId="0" applyFill="1" applyBorder="1" applyAlignment="1">
      <alignment vertical="center"/>
    </xf>
    <xf numFmtId="0" fontId="3" fillId="13" borderId="143" xfId="0" applyFont="1" applyFill="1" applyBorder="1" applyAlignment="1">
      <alignment horizontal="distributed" vertical="center" indent="1"/>
    </xf>
    <xf numFmtId="0" fontId="3" fillId="2" borderId="132" xfId="0" applyFont="1" applyFill="1" applyBorder="1" applyAlignment="1" applyProtection="1">
      <alignment horizontal="right" vertical="center" indent="1"/>
      <protection locked="0"/>
    </xf>
    <xf numFmtId="0" fontId="0" fillId="2" borderId="2" xfId="0" applyFill="1" applyBorder="1" applyAlignment="1" applyProtection="1">
      <alignment horizontal="left" vertical="center" indent="1" shrinkToFit="1"/>
      <protection locked="0"/>
    </xf>
    <xf numFmtId="0" fontId="0" fillId="2" borderId="4" xfId="0" applyFill="1" applyBorder="1" applyAlignment="1" applyProtection="1">
      <alignment horizontal="left" vertical="center" indent="1" shrinkToFit="1"/>
      <protection locked="0"/>
    </xf>
    <xf numFmtId="0" fontId="23" fillId="22" borderId="130" xfId="0" applyFont="1" applyFill="1" applyBorder="1" applyAlignment="1">
      <alignment horizontal="left" vertical="center" wrapText="1" indent="1"/>
    </xf>
    <xf numFmtId="0" fontId="6" fillId="0" borderId="126" xfId="0" applyFont="1" applyBorder="1" applyAlignment="1">
      <alignment horizontal="left" vertical="center" wrapText="1" indent="1"/>
    </xf>
    <xf numFmtId="0" fontId="0" fillId="0" borderId="127" xfId="0" applyBorder="1" applyAlignment="1">
      <alignment horizontal="left" vertical="center" wrapText="1" indent="1"/>
    </xf>
    <xf numFmtId="0" fontId="3" fillId="2" borderId="174" xfId="0" applyFont="1" applyFill="1" applyBorder="1" applyAlignment="1">
      <alignment vertical="center"/>
    </xf>
    <xf numFmtId="0" fontId="3" fillId="2" borderId="167" xfId="0" applyFont="1" applyFill="1" applyBorder="1" applyAlignment="1">
      <alignment vertical="center"/>
    </xf>
    <xf numFmtId="0" fontId="4" fillId="10" borderId="0" xfId="0" applyFont="1" applyFill="1" applyAlignment="1">
      <alignment horizontal="left" vertical="center" indent="1"/>
    </xf>
    <xf numFmtId="0" fontId="5" fillId="10" borderId="0" xfId="0" applyFont="1" applyFill="1" applyAlignment="1">
      <alignment horizontal="left" vertical="center" indent="1"/>
    </xf>
    <xf numFmtId="0" fontId="6" fillId="10" borderId="0" xfId="0" applyFont="1" applyFill="1" applyAlignment="1">
      <alignment horizontal="left" vertical="center" indent="1"/>
    </xf>
    <xf numFmtId="0" fontId="0" fillId="0" borderId="126" xfId="0" applyBorder="1" applyAlignment="1">
      <alignment horizontal="left" vertical="center" wrapText="1" indent="1"/>
    </xf>
    <xf numFmtId="0" fontId="0" fillId="0" borderId="0" xfId="0" applyAlignment="1">
      <alignment horizontal="left" vertical="center" indent="1"/>
    </xf>
    <xf numFmtId="176" fontId="12" fillId="17" borderId="50" xfId="0" applyNumberFormat="1" applyFont="1" applyFill="1" applyBorder="1" applyAlignment="1">
      <alignment horizontal="distributed" vertical="center" indent="1"/>
    </xf>
    <xf numFmtId="0" fontId="15" fillId="17" borderId="72" xfId="0" applyFont="1" applyFill="1" applyBorder="1" applyAlignment="1">
      <alignment horizontal="distributed" vertical="center" indent="1"/>
    </xf>
    <xf numFmtId="0" fontId="15" fillId="17" borderId="29" xfId="0" applyFont="1" applyFill="1" applyBorder="1" applyAlignment="1">
      <alignment horizontal="distributed" vertical="center" indent="1"/>
    </xf>
    <xf numFmtId="177" fontId="12" fillId="17" borderId="27" xfId="0" applyNumberFormat="1" applyFont="1" applyFill="1" applyBorder="1" applyAlignment="1">
      <alignment horizontal="right" vertical="center" indent="1"/>
    </xf>
    <xf numFmtId="0" fontId="15" fillId="17" borderId="88" xfId="0" applyFont="1" applyFill="1" applyBorder="1" applyAlignment="1">
      <alignment horizontal="right" vertical="center" indent="1"/>
    </xf>
    <xf numFmtId="0" fontId="25" fillId="2" borderId="0" xfId="1" applyFont="1" applyFill="1" applyAlignment="1">
      <alignment horizontal="left" vertical="center" indent="1"/>
    </xf>
    <xf numFmtId="0" fontId="0" fillId="2" borderId="0" xfId="0" applyFill="1" applyAlignment="1">
      <alignment horizontal="left" vertical="center" indent="1"/>
    </xf>
    <xf numFmtId="176" fontId="3" fillId="17" borderId="192" xfId="0" applyNumberFormat="1" applyFont="1" applyFill="1" applyBorder="1" applyAlignment="1">
      <alignment horizontal="center" vertical="center" textRotation="255"/>
    </xf>
    <xf numFmtId="0" fontId="3" fillId="17" borderId="235" xfId="0" applyFont="1" applyFill="1" applyBorder="1" applyAlignment="1">
      <alignment horizontal="center" vertical="center" textRotation="255"/>
    </xf>
    <xf numFmtId="176" fontId="0" fillId="19" borderId="133" xfId="0" applyNumberFormat="1" applyFill="1" applyBorder="1" applyAlignment="1">
      <alignment horizontal="center" vertical="center"/>
    </xf>
    <xf numFmtId="0" fontId="0" fillId="19" borderId="116" xfId="0" applyFill="1" applyBorder="1" applyAlignment="1">
      <alignment horizontal="center" vertical="center"/>
    </xf>
    <xf numFmtId="176" fontId="0" fillId="19" borderId="112" xfId="0" applyNumberFormat="1" applyFill="1" applyBorder="1" applyAlignment="1">
      <alignment horizontal="center" vertical="center"/>
    </xf>
    <xf numFmtId="0" fontId="0" fillId="19" borderId="114" xfId="0" applyFill="1" applyBorder="1" applyAlignment="1">
      <alignment horizontal="center" vertical="center"/>
    </xf>
    <xf numFmtId="176" fontId="3" fillId="13" borderId="119" xfId="0" applyNumberFormat="1" applyFont="1" applyFill="1" applyBorder="1" applyAlignment="1">
      <alignment horizontal="center" vertical="center"/>
    </xf>
    <xf numFmtId="0" fontId="3" fillId="13" borderId="117" xfId="0" applyFont="1" applyFill="1" applyBorder="1" applyAlignment="1">
      <alignment horizontal="center" vertical="center"/>
    </xf>
    <xf numFmtId="176" fontId="3" fillId="13" borderId="125" xfId="0" applyNumberFormat="1" applyFont="1" applyFill="1" applyBorder="1" applyAlignment="1">
      <alignment horizontal="center" vertical="center"/>
    </xf>
    <xf numFmtId="0" fontId="3" fillId="13" borderId="4" xfId="0" applyFont="1" applyFill="1" applyBorder="1" applyAlignment="1">
      <alignment horizontal="center" vertical="center"/>
    </xf>
    <xf numFmtId="177" fontId="12" fillId="3" borderId="27" xfId="0" applyNumberFormat="1" applyFont="1" applyFill="1" applyBorder="1" applyAlignment="1">
      <alignment horizontal="right" vertical="center" indent="1"/>
    </xf>
    <xf numFmtId="0" fontId="15" fillId="3" borderId="88" xfId="0" applyFont="1" applyFill="1" applyBorder="1" applyAlignment="1">
      <alignment horizontal="right" vertical="center" indent="1"/>
    </xf>
    <xf numFmtId="176" fontId="3" fillId="3" borderId="192" xfId="0" applyNumberFormat="1" applyFont="1" applyFill="1" applyBorder="1" applyAlignment="1">
      <alignment horizontal="center" vertical="center" textRotation="255"/>
    </xf>
    <xf numFmtId="0" fontId="3" fillId="3" borderId="235" xfId="0" applyFont="1" applyFill="1" applyBorder="1" applyAlignment="1">
      <alignment horizontal="center" vertical="center" textRotation="255"/>
    </xf>
    <xf numFmtId="176" fontId="3" fillId="20" borderId="119" xfId="0" applyNumberFormat="1" applyFont="1" applyFill="1" applyBorder="1" applyAlignment="1">
      <alignment horizontal="center" vertical="center"/>
    </xf>
    <xf numFmtId="0" fontId="3" fillId="20" borderId="117" xfId="0" applyFont="1" applyFill="1" applyBorder="1" applyAlignment="1">
      <alignment horizontal="center" vertical="center"/>
    </xf>
    <xf numFmtId="176" fontId="3" fillId="20" borderId="125" xfId="0" applyNumberFormat="1" applyFont="1" applyFill="1" applyBorder="1" applyAlignment="1">
      <alignment horizontal="center" vertical="center"/>
    </xf>
    <xf numFmtId="0" fontId="3" fillId="20" borderId="4" xfId="0" applyFont="1" applyFill="1" applyBorder="1" applyAlignment="1">
      <alignment horizontal="center" vertical="center"/>
    </xf>
    <xf numFmtId="176" fontId="0" fillId="20" borderId="133" xfId="0" applyNumberFormat="1" applyFill="1" applyBorder="1" applyAlignment="1">
      <alignment horizontal="center" vertical="center"/>
    </xf>
    <xf numFmtId="0" fontId="0" fillId="20" borderId="116" xfId="0" applyFill="1" applyBorder="1" applyAlignment="1">
      <alignment horizontal="center" vertical="center"/>
    </xf>
    <xf numFmtId="176" fontId="21" fillId="10" borderId="134" xfId="0" applyNumberFormat="1" applyFont="1" applyFill="1" applyBorder="1" applyAlignment="1">
      <alignment horizontal="distributed" vertical="center" indent="1"/>
    </xf>
    <xf numFmtId="0" fontId="13" fillId="10" borderId="241" xfId="0" applyFont="1" applyFill="1" applyBorder="1" applyAlignment="1">
      <alignment horizontal="distributed" vertical="center" indent="1"/>
    </xf>
    <xf numFmtId="0" fontId="13" fillId="10" borderId="154" xfId="0" applyFont="1" applyFill="1" applyBorder="1" applyAlignment="1">
      <alignment horizontal="distributed" vertical="center" indent="1"/>
    </xf>
    <xf numFmtId="0" fontId="13" fillId="10" borderId="242" xfId="0" applyFont="1" applyFill="1" applyBorder="1" applyAlignment="1">
      <alignment horizontal="distributed" vertical="center" indent="1"/>
    </xf>
    <xf numFmtId="0" fontId="13" fillId="10" borderId="243" xfId="0" applyFont="1" applyFill="1" applyBorder="1" applyAlignment="1">
      <alignment horizontal="distributed" vertical="center" indent="1"/>
    </xf>
    <xf numFmtId="0" fontId="13" fillId="10" borderId="244" xfId="0" applyFont="1" applyFill="1" applyBorder="1" applyAlignment="1">
      <alignment horizontal="distributed" vertical="center" indent="1"/>
    </xf>
    <xf numFmtId="176" fontId="12" fillId="7" borderId="50" xfId="0" applyNumberFormat="1" applyFont="1" applyFill="1" applyBorder="1" applyAlignment="1">
      <alignment horizontal="distributed" vertical="center" indent="1"/>
    </xf>
    <xf numFmtId="0" fontId="15" fillId="7" borderId="72" xfId="0" applyFont="1" applyFill="1" applyBorder="1" applyAlignment="1">
      <alignment horizontal="distributed" vertical="center" indent="1"/>
    </xf>
    <xf numFmtId="0" fontId="15" fillId="7" borderId="29" xfId="0" applyFont="1" applyFill="1" applyBorder="1" applyAlignment="1">
      <alignment horizontal="distributed" vertical="center" indent="1"/>
    </xf>
    <xf numFmtId="177" fontId="12" fillId="7" borderId="236" xfId="0" applyNumberFormat="1" applyFont="1" applyFill="1" applyBorder="1" applyAlignment="1">
      <alignment horizontal="right" vertical="center" indent="1"/>
    </xf>
    <xf numFmtId="177" fontId="12" fillId="7" borderId="206" xfId="0" applyNumberFormat="1" applyFont="1" applyFill="1" applyBorder="1" applyAlignment="1">
      <alignment horizontal="right" vertical="center" indent="1"/>
    </xf>
    <xf numFmtId="176" fontId="3" fillId="18" borderId="235" xfId="0" applyNumberFormat="1" applyFont="1" applyFill="1" applyBorder="1" applyAlignment="1">
      <alignment horizontal="center" vertical="distributed" textRotation="255" indent="1"/>
    </xf>
    <xf numFmtId="0" fontId="3" fillId="0" borderId="235" xfId="0" applyFont="1" applyBorder="1" applyAlignment="1">
      <alignment horizontal="center" vertical="distributed" textRotation="255" indent="1"/>
    </xf>
    <xf numFmtId="176" fontId="3" fillId="7" borderId="235" xfId="0" applyNumberFormat="1" applyFont="1" applyFill="1" applyBorder="1" applyAlignment="1">
      <alignment horizontal="center" vertical="distributed" textRotation="255" indent="1"/>
    </xf>
    <xf numFmtId="0" fontId="3" fillId="7" borderId="235" xfId="0" applyFont="1" applyFill="1" applyBorder="1" applyAlignment="1">
      <alignment horizontal="center" vertical="distributed" textRotation="255" indent="1"/>
    </xf>
    <xf numFmtId="176" fontId="3" fillId="11" borderId="175" xfId="0" applyNumberFormat="1" applyFont="1" applyFill="1" applyBorder="1" applyAlignment="1">
      <alignment horizontal="center" vertical="center" wrapText="1"/>
    </xf>
    <xf numFmtId="176" fontId="3" fillId="11" borderId="234" xfId="0" applyNumberFormat="1" applyFont="1" applyFill="1" applyBorder="1" applyAlignment="1">
      <alignment horizontal="center" vertical="center" wrapText="1"/>
    </xf>
    <xf numFmtId="176" fontId="3" fillId="11" borderId="176" xfId="0" applyNumberFormat="1" applyFont="1" applyFill="1" applyBorder="1" applyAlignment="1">
      <alignment horizontal="center" vertical="center" wrapText="1"/>
    </xf>
    <xf numFmtId="176" fontId="0" fillId="11" borderId="124" xfId="0" applyNumberFormat="1" applyFill="1" applyBorder="1" applyAlignment="1">
      <alignment horizontal="center" vertical="center"/>
    </xf>
    <xf numFmtId="176" fontId="0" fillId="11" borderId="115" xfId="0" applyNumberFormat="1" applyFill="1" applyBorder="1" applyAlignment="1">
      <alignment horizontal="center" vertical="center"/>
    </xf>
    <xf numFmtId="176" fontId="0" fillId="11" borderId="120" xfId="0" applyNumberFormat="1" applyFill="1" applyBorder="1" applyAlignment="1">
      <alignment horizontal="center" vertical="center"/>
    </xf>
    <xf numFmtId="176" fontId="0" fillId="2" borderId="239" xfId="0" applyNumberFormat="1" applyFill="1" applyBorder="1" applyAlignment="1">
      <alignment horizontal="distributed" vertical="center" indent="1"/>
    </xf>
    <xf numFmtId="176" fontId="0" fillId="2" borderId="71" xfId="0" applyNumberFormat="1" applyFill="1" applyBorder="1" applyAlignment="1">
      <alignment horizontal="distributed" vertical="center" indent="1"/>
    </xf>
    <xf numFmtId="176" fontId="0" fillId="2" borderId="42" xfId="0" applyNumberFormat="1" applyFill="1" applyBorder="1" applyAlignment="1">
      <alignment horizontal="distributed" vertical="center" indent="1"/>
    </xf>
    <xf numFmtId="176" fontId="3" fillId="11" borderId="237" xfId="0" applyNumberFormat="1" applyFont="1" applyFill="1" applyBorder="1" applyAlignment="1">
      <alignment horizontal="distributed" vertical="center" indent="1"/>
    </xf>
    <xf numFmtId="176" fontId="3" fillId="11" borderId="238" xfId="0" applyNumberFormat="1" applyFont="1" applyFill="1" applyBorder="1" applyAlignment="1">
      <alignment horizontal="distributed" vertical="center" indent="1"/>
    </xf>
    <xf numFmtId="176" fontId="3" fillId="11" borderId="233" xfId="0" applyNumberFormat="1" applyFont="1" applyFill="1" applyBorder="1" applyAlignment="1">
      <alignment horizontal="distributed" vertical="center" indent="1"/>
    </xf>
    <xf numFmtId="176" fontId="0" fillId="12" borderId="124" xfId="0" applyNumberFormat="1" applyFill="1" applyBorder="1" applyAlignment="1">
      <alignment horizontal="center" vertical="center"/>
    </xf>
    <xf numFmtId="176" fontId="0" fillId="12" borderId="115" xfId="0" applyNumberFormat="1" applyFill="1" applyBorder="1" applyAlignment="1">
      <alignment horizontal="center" vertical="center"/>
    </xf>
    <xf numFmtId="176" fontId="0" fillId="12" borderId="112" xfId="0" applyNumberFormat="1" applyFill="1" applyBorder="1" applyAlignment="1">
      <alignment horizontal="center" vertical="center"/>
    </xf>
    <xf numFmtId="0" fontId="0" fillId="12" borderId="114" xfId="0" applyFill="1" applyBorder="1" applyAlignment="1">
      <alignment horizontal="center" vertical="center"/>
    </xf>
    <xf numFmtId="176" fontId="3" fillId="12" borderId="233" xfId="0" applyNumberFormat="1" applyFont="1" applyFill="1" applyBorder="1" applyAlignment="1">
      <alignment horizontal="distributed" vertical="center" indent="1"/>
    </xf>
    <xf numFmtId="0" fontId="3" fillId="12" borderId="230" xfId="0" applyFont="1" applyFill="1" applyBorder="1" applyAlignment="1">
      <alignment horizontal="distributed" vertical="center" indent="1"/>
    </xf>
    <xf numFmtId="176" fontId="3" fillId="12" borderId="175" xfId="0" applyNumberFormat="1" applyFont="1" applyFill="1" applyBorder="1" applyAlignment="1">
      <alignment horizontal="center" vertical="center" wrapText="1"/>
    </xf>
    <xf numFmtId="0" fontId="3" fillId="0" borderId="234" xfId="0" applyFont="1" applyBorder="1" applyAlignment="1">
      <alignment horizontal="center" vertical="center"/>
    </xf>
    <xf numFmtId="0" fontId="3" fillId="0" borderId="176" xfId="0" applyFont="1" applyBorder="1" applyAlignment="1">
      <alignment horizontal="center" vertical="center"/>
    </xf>
    <xf numFmtId="0" fontId="0" fillId="12" borderId="116" xfId="0" applyFill="1" applyBorder="1" applyAlignment="1">
      <alignment horizontal="center" vertical="center"/>
    </xf>
    <xf numFmtId="176" fontId="0" fillId="20" borderId="112" xfId="0" applyNumberFormat="1" applyFill="1" applyBorder="1" applyAlignment="1">
      <alignment horizontal="center" vertical="center"/>
    </xf>
    <xf numFmtId="0" fontId="0" fillId="20" borderId="114" xfId="0" applyFill="1" applyBorder="1" applyAlignment="1">
      <alignment horizontal="center" vertical="center"/>
    </xf>
    <xf numFmtId="176" fontId="12" fillId="3" borderId="50" xfId="0" applyNumberFormat="1" applyFont="1" applyFill="1" applyBorder="1" applyAlignment="1">
      <alignment horizontal="distributed" vertical="center" indent="1"/>
    </xf>
    <xf numFmtId="0" fontId="15" fillId="3" borderId="72" xfId="0" applyFont="1" applyFill="1" applyBorder="1" applyAlignment="1">
      <alignment horizontal="distributed" vertical="center" indent="1"/>
    </xf>
    <xf numFmtId="0" fontId="15" fillId="3" borderId="29" xfId="0" applyFont="1" applyFill="1" applyBorder="1" applyAlignment="1">
      <alignment horizontal="distributed" vertical="center" indent="1"/>
    </xf>
    <xf numFmtId="176" fontId="0" fillId="11" borderId="112" xfId="0" applyNumberFormat="1" applyFill="1" applyBorder="1" applyAlignment="1">
      <alignment horizontal="center" vertical="center"/>
    </xf>
    <xf numFmtId="176" fontId="0" fillId="11" borderId="116" xfId="0" applyNumberFormat="1" applyFill="1" applyBorder="1" applyAlignment="1">
      <alignment horizontal="center" vertical="center"/>
    </xf>
    <xf numFmtId="176" fontId="0" fillId="11" borderId="114" xfId="0" applyNumberFormat="1" applyFill="1" applyBorder="1" applyAlignment="1">
      <alignment horizontal="center" vertical="center"/>
    </xf>
    <xf numFmtId="176" fontId="0" fillId="2" borderId="4" xfId="0" applyNumberFormat="1" applyFill="1" applyBorder="1" applyAlignment="1">
      <alignment horizontal="distributed" vertical="center" indent="1"/>
    </xf>
    <xf numFmtId="0" fontId="0" fillId="2" borderId="31" xfId="0" applyFill="1" applyBorder="1" applyAlignment="1">
      <alignment horizontal="distributed" vertical="center" indent="1"/>
    </xf>
    <xf numFmtId="176" fontId="12" fillId="4" borderId="50" xfId="0" applyNumberFormat="1" applyFont="1" applyFill="1" applyBorder="1" applyAlignment="1">
      <alignment horizontal="distributed" vertical="center" indent="1"/>
    </xf>
    <xf numFmtId="0" fontId="15" fillId="4" borderId="72" xfId="0" applyFont="1" applyFill="1" applyBorder="1" applyAlignment="1">
      <alignment horizontal="distributed" vertical="center" indent="1"/>
    </xf>
    <xf numFmtId="0" fontId="15" fillId="4" borderId="29" xfId="0" applyFont="1" applyFill="1" applyBorder="1" applyAlignment="1">
      <alignment horizontal="distributed" vertical="center" indent="1"/>
    </xf>
    <xf numFmtId="177" fontId="12" fillId="4" borderId="236" xfId="0" applyNumberFormat="1" applyFont="1" applyFill="1" applyBorder="1" applyAlignment="1">
      <alignment horizontal="right" vertical="center" indent="1"/>
    </xf>
    <xf numFmtId="0" fontId="15" fillId="0" borderId="206" xfId="0" applyFont="1" applyBorder="1" applyAlignment="1">
      <alignment horizontal="right" vertical="center" indent="1"/>
    </xf>
    <xf numFmtId="176" fontId="0" fillId="12" borderId="116" xfId="0" applyNumberFormat="1" applyFill="1" applyBorder="1" applyAlignment="1">
      <alignment horizontal="center" vertical="center"/>
    </xf>
    <xf numFmtId="0" fontId="0" fillId="12" borderId="120"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abSelected="1" workbookViewId="0">
      <selection activeCell="B29" sqref="B29:C29"/>
    </sheetView>
  </sheetViews>
  <sheetFormatPr defaultRowHeight="13.5" x14ac:dyDescent="0.15"/>
  <cols>
    <col min="1" max="1" width="3.375" style="288" customWidth="1"/>
    <col min="2" max="2" width="4.75" style="290" bestFit="1" customWidth="1"/>
    <col min="3" max="3" width="126.75" style="289" customWidth="1"/>
    <col min="4" max="16384" width="9" style="288"/>
  </cols>
  <sheetData>
    <row r="1" spans="2:3" ht="15" customHeight="1" x14ac:dyDescent="0.15"/>
    <row r="2" spans="2:3" ht="33.75" customHeight="1" x14ac:dyDescent="0.15">
      <c r="B2" s="394" t="s">
        <v>207</v>
      </c>
      <c r="C2" s="395"/>
    </row>
    <row r="3" spans="2:3" ht="11.25" customHeight="1" x14ac:dyDescent="0.15"/>
    <row r="4" spans="2:3" ht="24.75" customHeight="1" x14ac:dyDescent="0.15">
      <c r="B4" s="392" t="s">
        <v>206</v>
      </c>
      <c r="C4" s="393"/>
    </row>
    <row r="5" spans="2:3" ht="36" customHeight="1" x14ac:dyDescent="0.15">
      <c r="B5" s="291" t="s">
        <v>195</v>
      </c>
      <c r="C5" s="292" t="s">
        <v>201</v>
      </c>
    </row>
    <row r="6" spans="2:3" ht="36" customHeight="1" x14ac:dyDescent="0.15">
      <c r="B6" s="293" t="s">
        <v>196</v>
      </c>
      <c r="C6" s="294" t="s">
        <v>199</v>
      </c>
    </row>
    <row r="7" spans="2:3" ht="49.5" customHeight="1" x14ac:dyDescent="0.15">
      <c r="B7" s="291" t="s">
        <v>198</v>
      </c>
      <c r="C7" s="292" t="s">
        <v>202</v>
      </c>
    </row>
    <row r="8" spans="2:3" ht="36" customHeight="1" x14ac:dyDescent="0.15">
      <c r="B8" s="293" t="s">
        <v>200</v>
      </c>
      <c r="C8" s="294" t="s">
        <v>203</v>
      </c>
    </row>
    <row r="9" spans="2:3" ht="46.5" customHeight="1" x14ac:dyDescent="0.15">
      <c r="B9" s="291" t="s">
        <v>197</v>
      </c>
      <c r="C9" s="292" t="s">
        <v>204</v>
      </c>
    </row>
    <row r="10" spans="2:3" ht="36" customHeight="1" x14ac:dyDescent="0.15">
      <c r="B10" s="293" t="s">
        <v>210</v>
      </c>
      <c r="C10" s="294" t="s">
        <v>211</v>
      </c>
    </row>
    <row r="11" spans="2:3" ht="24.75" customHeight="1" x14ac:dyDescent="0.15"/>
    <row r="12" spans="2:3" ht="24.75" customHeight="1" x14ac:dyDescent="0.15">
      <c r="B12" s="392" t="s">
        <v>205</v>
      </c>
      <c r="C12" s="393"/>
    </row>
    <row r="13" spans="2:3" ht="36" customHeight="1" x14ac:dyDescent="0.15">
      <c r="B13" s="291" t="s">
        <v>195</v>
      </c>
      <c r="C13" s="292" t="s">
        <v>208</v>
      </c>
    </row>
    <row r="14" spans="2:3" ht="36" customHeight="1" x14ac:dyDescent="0.15">
      <c r="B14" s="293" t="s">
        <v>196</v>
      </c>
      <c r="C14" s="294" t="s">
        <v>209</v>
      </c>
    </row>
    <row r="15" spans="2:3" ht="36" customHeight="1" x14ac:dyDescent="0.15">
      <c r="B15" s="291" t="s">
        <v>198</v>
      </c>
      <c r="C15" s="292" t="s">
        <v>212</v>
      </c>
    </row>
    <row r="16" spans="2:3" ht="36" customHeight="1" x14ac:dyDescent="0.15">
      <c r="B16" s="293" t="s">
        <v>200</v>
      </c>
      <c r="C16" s="294" t="s">
        <v>213</v>
      </c>
    </row>
    <row r="17" spans="1:3" ht="36" customHeight="1" x14ac:dyDescent="0.15">
      <c r="B17" s="291" t="s">
        <v>197</v>
      </c>
      <c r="C17" s="292" t="s">
        <v>216</v>
      </c>
    </row>
    <row r="18" spans="1:3" ht="24.75" customHeight="1" x14ac:dyDescent="0.15"/>
    <row r="19" spans="1:3" ht="24.75" customHeight="1" x14ac:dyDescent="0.15">
      <c r="B19" s="396" t="s">
        <v>214</v>
      </c>
      <c r="C19" s="397"/>
    </row>
    <row r="20" spans="1:3" ht="36" customHeight="1" x14ac:dyDescent="0.15">
      <c r="B20" s="291" t="s">
        <v>195</v>
      </c>
      <c r="C20" s="292" t="s">
        <v>217</v>
      </c>
    </row>
    <row r="21" spans="1:3" ht="36" customHeight="1" x14ac:dyDescent="0.15">
      <c r="B21" s="293" t="s">
        <v>196</v>
      </c>
      <c r="C21" s="294" t="s">
        <v>215</v>
      </c>
    </row>
    <row r="22" spans="1:3" ht="36" customHeight="1" x14ac:dyDescent="0.15">
      <c r="B22" s="291" t="s">
        <v>198</v>
      </c>
      <c r="C22" s="387" t="s">
        <v>236</v>
      </c>
    </row>
    <row r="23" spans="1:3" ht="47.25" customHeight="1" x14ac:dyDescent="0.15">
      <c r="B23" s="293" t="s">
        <v>200</v>
      </c>
      <c r="C23" s="294" t="s">
        <v>218</v>
      </c>
    </row>
    <row r="24" spans="1:3" ht="36" customHeight="1" x14ac:dyDescent="0.15">
      <c r="B24" s="291" t="s">
        <v>197</v>
      </c>
      <c r="C24" s="292" t="s">
        <v>235</v>
      </c>
    </row>
    <row r="25" spans="1:3" ht="47.25" customHeight="1" x14ac:dyDescent="0.15">
      <c r="B25" s="293" t="s">
        <v>210</v>
      </c>
      <c r="C25" s="294" t="s">
        <v>234</v>
      </c>
    </row>
    <row r="26" spans="1:3" ht="24.75" customHeight="1" x14ac:dyDescent="0.15">
      <c r="B26" s="398"/>
      <c r="C26" s="398"/>
    </row>
    <row r="27" spans="1:3" ht="24.75" customHeight="1" x14ac:dyDescent="0.15">
      <c r="B27" s="391" t="s">
        <v>219</v>
      </c>
      <c r="C27" s="391"/>
    </row>
    <row r="28" spans="1:3" ht="6.75" customHeight="1" x14ac:dyDescent="0.15"/>
    <row r="29" spans="1:3" ht="24.75" customHeight="1" x14ac:dyDescent="0.15">
      <c r="A29" s="388"/>
      <c r="B29" s="389" t="s">
        <v>237</v>
      </c>
      <c r="C29" s="390"/>
    </row>
    <row r="30" spans="1:3" ht="24.75" customHeight="1" x14ac:dyDescent="0.15"/>
    <row r="31" spans="1:3" ht="24.75" customHeight="1" x14ac:dyDescent="0.15"/>
    <row r="32" spans="1:3"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15" customHeight="1" x14ac:dyDescent="0.15"/>
    <row r="40" ht="15" customHeight="1" x14ac:dyDescent="0.15"/>
    <row r="41" ht="15" customHeight="1" x14ac:dyDescent="0.15"/>
    <row r="42" ht="15" customHeight="1" x14ac:dyDescent="0.15"/>
  </sheetData>
  <sheetProtection password="C7A7" sheet="1" objects="1" scenarios="1"/>
  <mergeCells count="7">
    <mergeCell ref="B29:C29"/>
    <mergeCell ref="B27:C27"/>
    <mergeCell ref="B12:C12"/>
    <mergeCell ref="B4:C4"/>
    <mergeCell ref="B2:C2"/>
    <mergeCell ref="B19:C19"/>
    <mergeCell ref="B26:C26"/>
  </mergeCells>
  <phoneticPr fontId="2"/>
  <hyperlinks>
    <hyperlink ref="B27:C27" location="給与台帳シート!A1" display="上記を理解したので給与台帳の入力を始める"/>
    <hyperlink ref="B29:C29" location="年末調整計算シート!A1" display="上記を理解したので年末調整計算シートの入力を始める"/>
  </hyperlinks>
  <pageMargins left="0.7" right="0.7" top="0.75" bottom="0.75" header="0.3" footer="0.3"/>
  <pageSetup paperSize="9" orientation="portrait" horizontalDpi="0" verticalDpi="0" r:id="rId1"/>
  <ignoredErrors>
    <ignoredError sqref="B6 B5 B8:B10 B7 B13:B17 B20:B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workbookViewId="0"/>
  </sheetViews>
  <sheetFormatPr defaultRowHeight="13.5" x14ac:dyDescent="0.15"/>
  <cols>
    <col min="1" max="1" width="2.625" style="1" customWidth="1"/>
    <col min="2" max="2" width="29.5" style="133" customWidth="1"/>
    <col min="3" max="3" width="16.625" style="78" customWidth="1"/>
    <col min="4" max="4" width="16.625" style="1" customWidth="1"/>
    <col min="5" max="5" width="2.125" style="1" customWidth="1"/>
    <col min="6" max="6" width="13.625" style="1" customWidth="1"/>
    <col min="7" max="10" width="12.625" style="1" customWidth="1"/>
    <col min="11" max="12" width="10.625" style="1" customWidth="1"/>
    <col min="13" max="16384" width="9" style="1"/>
  </cols>
  <sheetData>
    <row r="1" spans="1:14" x14ac:dyDescent="0.15">
      <c r="A1" s="257"/>
      <c r="B1" s="258"/>
      <c r="C1" s="259"/>
      <c r="D1" s="257"/>
      <c r="E1" s="257"/>
      <c r="F1" s="257"/>
      <c r="G1" s="257"/>
      <c r="H1" s="257"/>
      <c r="I1" s="257"/>
      <c r="J1" s="257"/>
      <c r="K1" s="257"/>
      <c r="L1" s="257"/>
      <c r="M1" s="257"/>
      <c r="N1" s="257"/>
    </row>
    <row r="2" spans="1:14" ht="18.75" customHeight="1" x14ac:dyDescent="0.15">
      <c r="A2" s="257"/>
      <c r="B2" s="405" t="s">
        <v>194</v>
      </c>
      <c r="C2" s="406"/>
      <c r="D2" s="325"/>
      <c r="E2" s="325"/>
      <c r="F2" s="257"/>
      <c r="G2" s="257"/>
      <c r="H2" s="257"/>
      <c r="I2" s="257"/>
      <c r="J2" s="257"/>
      <c r="K2" s="257"/>
      <c r="L2" s="257"/>
      <c r="M2" s="257"/>
      <c r="N2" s="257"/>
    </row>
    <row r="3" spans="1:14" ht="18.75" customHeight="1" x14ac:dyDescent="0.15">
      <c r="A3" s="257"/>
      <c r="B3" s="402" t="s">
        <v>220</v>
      </c>
      <c r="C3" s="403"/>
      <c r="D3" s="404"/>
      <c r="E3" s="404"/>
      <c r="F3" s="404"/>
      <c r="G3" s="404"/>
      <c r="H3" s="404"/>
      <c r="I3" s="404"/>
      <c r="J3" s="257"/>
      <c r="K3" s="257"/>
      <c r="L3" s="257"/>
      <c r="M3" s="257"/>
      <c r="N3" s="257"/>
    </row>
    <row r="4" spans="1:14" ht="18.75" customHeight="1" x14ac:dyDescent="0.15">
      <c r="A4" s="257"/>
      <c r="B4" s="325"/>
      <c r="C4" s="326"/>
      <c r="D4" s="325"/>
      <c r="E4" s="325"/>
      <c r="F4" s="257"/>
      <c r="G4" s="257"/>
      <c r="H4" s="257"/>
      <c r="I4" s="257"/>
      <c r="J4" s="257"/>
      <c r="K4" s="257"/>
      <c r="L4" s="257"/>
      <c r="M4" s="257"/>
      <c r="N4" s="257"/>
    </row>
    <row r="5" spans="1:14" ht="23.25" customHeight="1" x14ac:dyDescent="0.15">
      <c r="A5" s="257"/>
      <c r="B5" s="409" t="s">
        <v>230</v>
      </c>
      <c r="C5" s="410"/>
      <c r="D5" s="410"/>
      <c r="E5" s="410"/>
      <c r="F5" s="410"/>
      <c r="G5" s="410"/>
      <c r="H5" s="410"/>
      <c r="I5" s="410"/>
      <c r="J5" s="261"/>
      <c r="K5" s="261"/>
      <c r="L5" s="257"/>
      <c r="M5" s="257"/>
      <c r="N5" s="257"/>
    </row>
    <row r="6" spans="1:14" ht="12" customHeight="1" thickBot="1" x14ac:dyDescent="0.2">
      <c r="A6" s="257"/>
      <c r="B6" s="260"/>
      <c r="C6" s="261"/>
      <c r="D6" s="261"/>
      <c r="E6" s="261"/>
      <c r="F6" s="261"/>
      <c r="G6" s="261"/>
      <c r="H6" s="261"/>
      <c r="I6" s="261"/>
      <c r="J6" s="261"/>
      <c r="K6" s="261"/>
      <c r="L6" s="257"/>
      <c r="M6" s="257"/>
      <c r="N6" s="257"/>
    </row>
    <row r="7" spans="1:14" ht="18.75" customHeight="1" thickBot="1" x14ac:dyDescent="0.2">
      <c r="A7" s="257"/>
      <c r="B7" s="134"/>
      <c r="C7" s="143" t="s">
        <v>118</v>
      </c>
      <c r="D7" s="136" t="s">
        <v>231</v>
      </c>
      <c r="E7" s="265"/>
      <c r="F7" s="257"/>
      <c r="G7" s="257"/>
      <c r="H7" s="257"/>
      <c r="I7" s="257"/>
      <c r="J7" s="257"/>
      <c r="K7" s="257"/>
      <c r="L7" s="257"/>
      <c r="M7" s="257"/>
      <c r="N7" s="257"/>
    </row>
    <row r="8" spans="1:14" ht="18.75" customHeight="1" thickTop="1" x14ac:dyDescent="0.15">
      <c r="A8" s="257"/>
      <c r="B8" s="282" t="s">
        <v>44</v>
      </c>
      <c r="C8" s="283">
        <f>給与台帳シート!M25</f>
        <v>0</v>
      </c>
      <c r="D8" s="286">
        <f>C8</f>
        <v>0</v>
      </c>
      <c r="E8" s="271"/>
      <c r="F8" s="270"/>
      <c r="G8" s="270"/>
      <c r="H8" s="270"/>
      <c r="I8" s="270"/>
      <c r="J8" s="270"/>
      <c r="K8" s="270"/>
      <c r="L8" s="257"/>
      <c r="M8" s="257"/>
      <c r="N8" s="257"/>
    </row>
    <row r="9" spans="1:14" ht="18.75" customHeight="1" thickBot="1" x14ac:dyDescent="0.2">
      <c r="A9" s="257"/>
      <c r="B9" s="284" t="s">
        <v>45</v>
      </c>
      <c r="C9" s="285">
        <f>年末調整計算シート!C8</f>
        <v>0</v>
      </c>
      <c r="D9" s="287">
        <f>C9</f>
        <v>0</v>
      </c>
      <c r="E9" s="271"/>
      <c r="F9" s="257"/>
      <c r="G9" s="257"/>
      <c r="H9" s="257"/>
      <c r="I9" s="257"/>
      <c r="J9" s="257"/>
      <c r="K9" s="257"/>
      <c r="L9" s="257"/>
      <c r="M9" s="257"/>
      <c r="N9" s="257"/>
    </row>
    <row r="10" spans="1:14" ht="6" customHeight="1" thickBot="1" x14ac:dyDescent="0.2">
      <c r="A10" s="257"/>
      <c r="B10" s="262"/>
      <c r="C10" s="263"/>
      <c r="D10" s="258"/>
      <c r="E10" s="258"/>
      <c r="F10" s="257"/>
      <c r="G10" s="257"/>
      <c r="H10" s="257"/>
      <c r="I10" s="257"/>
      <c r="J10" s="257"/>
      <c r="K10" s="257"/>
      <c r="L10" s="257"/>
      <c r="M10" s="257"/>
      <c r="N10" s="257"/>
    </row>
    <row r="11" spans="1:14" ht="18.75" customHeight="1" thickBot="1" x14ac:dyDescent="0.2">
      <c r="A11" s="257"/>
      <c r="B11" s="145"/>
      <c r="C11" s="146" t="s">
        <v>118</v>
      </c>
      <c r="D11" s="193" t="s">
        <v>231</v>
      </c>
      <c r="E11" s="272"/>
      <c r="F11" s="257"/>
      <c r="G11" s="257"/>
      <c r="H11" s="257"/>
      <c r="I11" s="257"/>
      <c r="J11" s="257"/>
      <c r="K11" s="257"/>
      <c r="L11" s="257"/>
      <c r="M11" s="257"/>
      <c r="N11" s="257"/>
    </row>
    <row r="12" spans="1:14" ht="18.75" customHeight="1" thickTop="1" x14ac:dyDescent="0.15">
      <c r="A12" s="257"/>
      <c r="B12" s="190" t="s">
        <v>46</v>
      </c>
      <c r="C12" s="191">
        <f>年末調整計算シート!C10</f>
        <v>0</v>
      </c>
      <c r="D12" s="194">
        <f>C12</f>
        <v>0</v>
      </c>
      <c r="E12" s="273"/>
      <c r="F12" s="257"/>
      <c r="G12" s="257"/>
      <c r="H12" s="257"/>
      <c r="I12" s="257"/>
      <c r="J12" s="257"/>
      <c r="K12" s="257"/>
      <c r="L12" s="257"/>
      <c r="M12" s="257"/>
      <c r="N12" s="257"/>
    </row>
    <row r="13" spans="1:14" ht="18.75" customHeight="1" x14ac:dyDescent="0.15">
      <c r="A13" s="257"/>
      <c r="B13" s="177" t="s">
        <v>47</v>
      </c>
      <c r="C13" s="254">
        <f>年末調整計算シート!C12</f>
        <v>0</v>
      </c>
      <c r="D13" s="255">
        <f>保険料算定シート!R24</f>
        <v>0</v>
      </c>
      <c r="E13" s="273"/>
      <c r="F13" s="257"/>
      <c r="G13" s="257"/>
      <c r="H13" s="257"/>
      <c r="I13" s="257"/>
      <c r="J13" s="257"/>
      <c r="K13" s="257"/>
      <c r="L13" s="257"/>
      <c r="M13" s="257"/>
      <c r="N13" s="257"/>
    </row>
    <row r="14" spans="1:14" ht="18.75" customHeight="1" x14ac:dyDescent="0.15">
      <c r="A14" s="257"/>
      <c r="B14" s="178" t="s">
        <v>48</v>
      </c>
      <c r="C14" s="256">
        <f>年末調整計算シート!C14</f>
        <v>0</v>
      </c>
      <c r="D14" s="192">
        <f>保険料算定シート!R34</f>
        <v>0</v>
      </c>
      <c r="E14" s="273"/>
      <c r="F14" s="257"/>
      <c r="G14" s="257"/>
      <c r="H14" s="257"/>
      <c r="I14" s="257"/>
      <c r="J14" s="257"/>
      <c r="K14" s="257"/>
      <c r="L14" s="257"/>
      <c r="M14" s="257"/>
      <c r="N14" s="257"/>
    </row>
    <row r="15" spans="1:14" ht="18.75" customHeight="1" thickBot="1" x14ac:dyDescent="0.2">
      <c r="A15" s="257"/>
      <c r="B15" s="147" t="s">
        <v>49</v>
      </c>
      <c r="C15" s="148">
        <f>年末調整計算シート!C16</f>
        <v>0</v>
      </c>
      <c r="D15" s="183">
        <f>C15</f>
        <v>0</v>
      </c>
      <c r="E15" s="273"/>
      <c r="F15" s="275"/>
      <c r="G15" s="270"/>
      <c r="H15" s="270"/>
      <c r="I15" s="270"/>
      <c r="J15" s="257"/>
      <c r="K15" s="257"/>
      <c r="L15" s="257"/>
      <c r="M15" s="257"/>
      <c r="N15" s="257"/>
    </row>
    <row r="16" spans="1:14" ht="18.75" customHeight="1" x14ac:dyDescent="0.15">
      <c r="A16" s="257"/>
      <c r="B16" s="162" t="s">
        <v>121</v>
      </c>
      <c r="C16" s="165">
        <f>年末調整計算シート!C17</f>
        <v>0</v>
      </c>
      <c r="D16" s="184">
        <f>IF(C16=0,0,IF(C16=380000,330000,IF(C16=480000,380000,"check!")))</f>
        <v>0</v>
      </c>
      <c r="E16" s="273"/>
      <c r="F16" s="195">
        <f>C16-D16</f>
        <v>0</v>
      </c>
      <c r="G16" s="270"/>
      <c r="H16" s="270"/>
      <c r="I16" s="270"/>
      <c r="J16" s="270"/>
      <c r="K16" s="270"/>
      <c r="L16" s="270"/>
      <c r="M16" s="270"/>
      <c r="N16" s="257"/>
    </row>
    <row r="17" spans="1:14" ht="18.75" customHeight="1" x14ac:dyDescent="0.15">
      <c r="A17" s="257"/>
      <c r="B17" s="163" t="s">
        <v>122</v>
      </c>
      <c r="C17" s="166">
        <f>年末調整計算シート!C18</f>
        <v>0</v>
      </c>
      <c r="D17" s="185">
        <f>IF(C17=380000,330000,IF(C17=360000,330000,C17))</f>
        <v>0</v>
      </c>
      <c r="E17" s="273"/>
      <c r="F17" s="196">
        <f t="shared" ref="F17:F26" si="0">C17-D17</f>
        <v>0</v>
      </c>
      <c r="G17" s="270"/>
      <c r="H17" s="270"/>
      <c r="I17" s="270"/>
      <c r="J17" s="270"/>
      <c r="K17" s="270"/>
      <c r="L17" s="270"/>
      <c r="M17" s="270"/>
      <c r="N17" s="257"/>
    </row>
    <row r="18" spans="1:14" ht="18.75" customHeight="1" x14ac:dyDescent="0.15">
      <c r="A18" s="257"/>
      <c r="B18" s="160" t="s">
        <v>52</v>
      </c>
      <c r="C18" s="161">
        <f>年末調整計算シート!C19</f>
        <v>0</v>
      </c>
      <c r="D18" s="156">
        <f>IF(C18=380000,330000,IF(C18=630000,450000,IF(C18=480000,380000,IF(C18=580000,450000,0))))</f>
        <v>0</v>
      </c>
      <c r="E18" s="273"/>
      <c r="F18" s="197">
        <f t="shared" si="0"/>
        <v>0</v>
      </c>
      <c r="G18" s="270"/>
      <c r="H18" s="270"/>
      <c r="I18" s="270"/>
      <c r="J18" s="270"/>
      <c r="K18" s="270"/>
      <c r="L18" s="270"/>
      <c r="M18" s="270"/>
      <c r="N18" s="257"/>
    </row>
    <row r="19" spans="1:14" ht="18.75" customHeight="1" x14ac:dyDescent="0.15">
      <c r="A19" s="257"/>
      <c r="B19" s="141" t="s">
        <v>95</v>
      </c>
      <c r="C19" s="144">
        <f>年末調整計算シート!C21</f>
        <v>0</v>
      </c>
      <c r="D19" s="156">
        <f>IF(C19=380000,330000,IF(C19=630000,450000,IF(C19=480000,380000,IF(C19=580000,450000,0))))</f>
        <v>0</v>
      </c>
      <c r="E19" s="273"/>
      <c r="F19" s="197">
        <f t="shared" si="0"/>
        <v>0</v>
      </c>
      <c r="G19" s="270"/>
      <c r="H19" s="270"/>
      <c r="I19" s="270"/>
      <c r="J19" s="270"/>
      <c r="K19" s="270"/>
      <c r="L19" s="270"/>
      <c r="M19" s="270"/>
      <c r="N19" s="257"/>
    </row>
    <row r="20" spans="1:14" ht="18.75" customHeight="1" x14ac:dyDescent="0.15">
      <c r="A20" s="257"/>
      <c r="B20" s="141" t="s">
        <v>96</v>
      </c>
      <c r="C20" s="144">
        <f>年末調整計算シート!C23</f>
        <v>0</v>
      </c>
      <c r="D20" s="156">
        <f t="shared" ref="D20" si="1">IF(C20=380000,330000,IF(C20=630000,450000,IF(C20=480000,380000,IF(C20=580000,450000,0))))</f>
        <v>0</v>
      </c>
      <c r="E20" s="273"/>
      <c r="F20" s="197">
        <f t="shared" si="0"/>
        <v>0</v>
      </c>
      <c r="G20" s="270"/>
      <c r="H20" s="270"/>
      <c r="I20" s="270"/>
      <c r="J20" s="270"/>
      <c r="K20" s="270"/>
      <c r="L20" s="270"/>
      <c r="M20" s="270"/>
      <c r="N20" s="257"/>
    </row>
    <row r="21" spans="1:14" ht="18.75" customHeight="1" x14ac:dyDescent="0.15">
      <c r="A21" s="257"/>
      <c r="B21" s="141" t="s">
        <v>97</v>
      </c>
      <c r="C21" s="144">
        <f>年末調整計算シート!C25</f>
        <v>0</v>
      </c>
      <c r="D21" s="156">
        <f t="shared" ref="D21" si="2">IF(C21=380000,330000,IF(C21=630000,450000,IF(C21=480000,380000,IF(C21=580000,450000,0))))</f>
        <v>0</v>
      </c>
      <c r="E21" s="273"/>
      <c r="F21" s="197">
        <f t="shared" si="0"/>
        <v>0</v>
      </c>
      <c r="G21" s="270"/>
      <c r="H21" s="270"/>
      <c r="I21" s="270"/>
      <c r="J21" s="270"/>
      <c r="K21" s="270"/>
      <c r="L21" s="270"/>
      <c r="M21" s="270"/>
      <c r="N21" s="257"/>
    </row>
    <row r="22" spans="1:14" ht="18.75" customHeight="1" x14ac:dyDescent="0.15">
      <c r="A22" s="257"/>
      <c r="B22" s="140" t="s">
        <v>50</v>
      </c>
      <c r="C22" s="276">
        <f>年末調整計算シート!C27</f>
        <v>0</v>
      </c>
      <c r="D22" s="277">
        <f>IF(C22=0,0,IF(C22=270000,260000,IF(C22=400000,300000,"check!")))</f>
        <v>0</v>
      </c>
      <c r="E22" s="273"/>
      <c r="F22" s="278">
        <f t="shared" si="0"/>
        <v>0</v>
      </c>
      <c r="G22" s="270"/>
      <c r="H22" s="270"/>
      <c r="I22" s="270"/>
      <c r="J22" s="270"/>
      <c r="K22" s="270"/>
      <c r="L22" s="270"/>
      <c r="M22" s="270"/>
      <c r="N22" s="257"/>
    </row>
    <row r="23" spans="1:14" ht="18.75" customHeight="1" x14ac:dyDescent="0.15">
      <c r="A23" s="257"/>
      <c r="B23" s="186" t="s">
        <v>98</v>
      </c>
      <c r="C23" s="187">
        <f>年末調整計算シート!C28</f>
        <v>0</v>
      </c>
      <c r="D23" s="188">
        <f>IF(C23=0,0,IF(C23=750000,530000,"check!"))</f>
        <v>0</v>
      </c>
      <c r="E23" s="273"/>
      <c r="F23" s="279">
        <f t="shared" si="0"/>
        <v>0</v>
      </c>
      <c r="G23" s="270"/>
      <c r="H23" s="270"/>
      <c r="I23" s="270"/>
      <c r="J23" s="270"/>
      <c r="K23" s="270"/>
      <c r="L23" s="270"/>
      <c r="M23" s="270"/>
      <c r="N23" s="257"/>
    </row>
    <row r="24" spans="1:14" ht="18.75" customHeight="1" x14ac:dyDescent="0.15">
      <c r="A24" s="257"/>
      <c r="B24" s="140" t="s">
        <v>51</v>
      </c>
      <c r="C24" s="276">
        <f>年末調整計算シート!C29</f>
        <v>0</v>
      </c>
      <c r="D24" s="277">
        <f>IF(C24=0,0,IF(C24=270000,260000,IF(C24=350000,300000,"check!")))</f>
        <v>0</v>
      </c>
      <c r="E24" s="273"/>
      <c r="F24" s="278">
        <f t="shared" si="0"/>
        <v>0</v>
      </c>
      <c r="G24" s="270"/>
      <c r="H24" s="270"/>
      <c r="I24" s="270"/>
      <c r="J24" s="270"/>
      <c r="K24" s="270"/>
      <c r="L24" s="270"/>
      <c r="M24" s="257"/>
      <c r="N24" s="257"/>
    </row>
    <row r="25" spans="1:14" ht="18.75" customHeight="1" x14ac:dyDescent="0.15">
      <c r="A25" s="257"/>
      <c r="B25" s="140" t="s">
        <v>54</v>
      </c>
      <c r="C25" s="276">
        <f>年末調整計算シート!C30</f>
        <v>0</v>
      </c>
      <c r="D25" s="277">
        <f>IF(C25=0,0,IF(C25=270000,260000,"check!"))</f>
        <v>0</v>
      </c>
      <c r="E25" s="273"/>
      <c r="F25" s="278">
        <f t="shared" si="0"/>
        <v>0</v>
      </c>
      <c r="G25" s="270"/>
      <c r="H25" s="270"/>
      <c r="I25" s="270"/>
      <c r="J25" s="270"/>
      <c r="K25" s="270"/>
      <c r="L25" s="257"/>
      <c r="M25" s="257"/>
      <c r="N25" s="257"/>
    </row>
    <row r="26" spans="1:14" ht="18.75" customHeight="1" thickBot="1" x14ac:dyDescent="0.2">
      <c r="A26" s="257"/>
      <c r="B26" s="141" t="s">
        <v>53</v>
      </c>
      <c r="C26" s="144">
        <f>年末調整計算シート!C31</f>
        <v>380000</v>
      </c>
      <c r="D26" s="156">
        <v>330000</v>
      </c>
      <c r="E26" s="273"/>
      <c r="F26" s="280">
        <f t="shared" si="0"/>
        <v>50000</v>
      </c>
      <c r="G26" s="257"/>
      <c r="H26" s="257"/>
      <c r="I26" s="257"/>
      <c r="J26" s="257"/>
      <c r="K26" s="257"/>
      <c r="L26" s="257"/>
      <c r="M26" s="257"/>
      <c r="N26" s="257"/>
    </row>
    <row r="27" spans="1:14" ht="18.75" customHeight="1" thickTop="1" thickBot="1" x14ac:dyDescent="0.2">
      <c r="A27" s="257"/>
      <c r="B27" s="295" t="s">
        <v>99</v>
      </c>
      <c r="C27" s="296">
        <f>年末調整計算シート!C32</f>
        <v>380000</v>
      </c>
      <c r="D27" s="297">
        <f>SUM(D12:D26)</f>
        <v>330000</v>
      </c>
      <c r="E27" s="274"/>
      <c r="F27" s="298">
        <f>SUM(F16:F26)</f>
        <v>50000</v>
      </c>
      <c r="G27" s="427" t="s">
        <v>130</v>
      </c>
      <c r="H27" s="428"/>
      <c r="I27" s="257"/>
      <c r="J27" s="257"/>
      <c r="K27" s="257"/>
      <c r="L27" s="257"/>
      <c r="M27" s="257"/>
      <c r="N27" s="257"/>
    </row>
    <row r="28" spans="1:14" ht="6" customHeight="1" thickBot="1" x14ac:dyDescent="0.2">
      <c r="A28" s="257"/>
      <c r="B28" s="258"/>
      <c r="C28" s="259"/>
      <c r="D28" s="259"/>
      <c r="E28" s="264"/>
      <c r="F28" s="264"/>
      <c r="G28" s="265"/>
      <c r="H28" s="266"/>
      <c r="I28" s="257"/>
      <c r="J28" s="257"/>
      <c r="K28" s="257"/>
      <c r="L28" s="257"/>
      <c r="M28" s="257"/>
      <c r="N28" s="257"/>
    </row>
    <row r="29" spans="1:14" ht="18.75" customHeight="1" thickBot="1" x14ac:dyDescent="0.2">
      <c r="A29" s="257"/>
      <c r="B29" s="419" t="s">
        <v>233</v>
      </c>
      <c r="C29" s="420"/>
      <c r="D29" s="299">
        <f>ROUNDDOWN(IF((D9-D27)&lt;0,0,D9-D27),-3)</f>
        <v>0</v>
      </c>
      <c r="E29" s="264"/>
      <c r="F29" s="257"/>
      <c r="G29" s="257"/>
      <c r="H29" s="257"/>
      <c r="I29" s="257"/>
      <c r="J29" s="257"/>
      <c r="K29" s="257"/>
      <c r="L29" s="257"/>
      <c r="M29" s="257"/>
      <c r="N29" s="257"/>
    </row>
    <row r="30" spans="1:14" ht="6" customHeight="1" thickBot="1" x14ac:dyDescent="0.2">
      <c r="A30" s="257"/>
      <c r="B30" s="258"/>
      <c r="C30" s="259"/>
      <c r="D30" s="259"/>
      <c r="E30" s="264"/>
      <c r="F30" s="257"/>
      <c r="G30" s="257"/>
      <c r="H30" s="257"/>
      <c r="I30" s="257"/>
      <c r="J30" s="257"/>
      <c r="K30" s="257"/>
      <c r="L30" s="257"/>
      <c r="M30" s="257"/>
      <c r="N30" s="257"/>
    </row>
    <row r="31" spans="1:14" ht="18.75" customHeight="1" x14ac:dyDescent="0.15">
      <c r="A31" s="257"/>
      <c r="B31" s="417" t="s">
        <v>101</v>
      </c>
      <c r="C31" s="418"/>
      <c r="D31" s="300">
        <v>0.1</v>
      </c>
      <c r="E31" s="264"/>
      <c r="F31" s="257"/>
      <c r="G31" s="257"/>
      <c r="H31" s="257"/>
      <c r="I31" s="257"/>
      <c r="J31" s="257"/>
      <c r="K31" s="257"/>
      <c r="L31" s="257"/>
      <c r="M31" s="257"/>
      <c r="N31" s="257"/>
    </row>
    <row r="32" spans="1:14" ht="18.75" customHeight="1" thickBot="1" x14ac:dyDescent="0.2">
      <c r="A32" s="257"/>
      <c r="B32" s="421" t="s">
        <v>141</v>
      </c>
      <c r="C32" s="422"/>
      <c r="D32" s="301">
        <f>IF(D29&lt;=0,0,ROUNDDOWN(D29*6%,-2))</f>
        <v>0</v>
      </c>
      <c r="E32" s="264"/>
      <c r="F32" s="257"/>
      <c r="G32" s="257"/>
      <c r="H32" s="257"/>
      <c r="I32" s="257"/>
      <c r="J32" s="257"/>
      <c r="K32" s="257"/>
      <c r="L32" s="257"/>
      <c r="M32" s="257"/>
      <c r="N32" s="257"/>
    </row>
    <row r="33" spans="1:14" ht="6" customHeight="1" thickBot="1" x14ac:dyDescent="0.2">
      <c r="A33" s="257"/>
      <c r="B33" s="258"/>
      <c r="C33" s="259"/>
      <c r="D33" s="259"/>
      <c r="E33" s="264"/>
      <c r="F33" s="257"/>
      <c r="G33" s="257"/>
      <c r="H33" s="257"/>
      <c r="I33" s="257"/>
      <c r="J33" s="257"/>
      <c r="K33" s="257"/>
      <c r="L33" s="257"/>
      <c r="M33" s="257"/>
      <c r="N33" s="257"/>
    </row>
    <row r="34" spans="1:14" ht="18.75" customHeight="1" thickBot="1" x14ac:dyDescent="0.2">
      <c r="A34" s="257"/>
      <c r="B34" s="417" t="s">
        <v>142</v>
      </c>
      <c r="C34" s="418"/>
      <c r="D34" s="383"/>
      <c r="E34" s="259"/>
      <c r="F34" s="257"/>
      <c r="G34" s="257"/>
      <c r="H34" s="257"/>
      <c r="I34" s="257"/>
      <c r="J34" s="257"/>
      <c r="K34" s="257"/>
      <c r="L34" s="257"/>
      <c r="M34" s="257"/>
      <c r="N34" s="257"/>
    </row>
    <row r="35" spans="1:14" ht="18.75" customHeight="1" thickBot="1" x14ac:dyDescent="0.2">
      <c r="A35" s="257"/>
      <c r="B35" s="423" t="s">
        <v>144</v>
      </c>
      <c r="C35" s="424"/>
      <c r="D35" s="302">
        <f>IF(G35="課税所得２００万円以下",G41,G46)</f>
        <v>0</v>
      </c>
      <c r="E35" s="264"/>
      <c r="F35" s="198" t="s">
        <v>140</v>
      </c>
      <c r="G35" s="438" t="str">
        <f>IF(D29&lt;=2000000,"課税所得２００万円以下","課税所得２００万円超")</f>
        <v>課税所得２００万円以下</v>
      </c>
      <c r="H35" s="439"/>
      <c r="I35" s="257"/>
      <c r="J35" s="257"/>
      <c r="K35" s="257"/>
      <c r="L35" s="257"/>
      <c r="M35" s="257"/>
      <c r="N35" s="257"/>
    </row>
    <row r="36" spans="1:14" ht="18.75" customHeight="1" thickBot="1" x14ac:dyDescent="0.2">
      <c r="A36" s="257"/>
      <c r="B36" s="423" t="s">
        <v>143</v>
      </c>
      <c r="C36" s="424"/>
      <c r="D36" s="384"/>
      <c r="E36" s="259"/>
      <c r="F36" s="257"/>
      <c r="G36" s="257"/>
      <c r="H36" s="257"/>
      <c r="I36" s="257"/>
      <c r="J36" s="257"/>
      <c r="K36" s="257"/>
      <c r="L36" s="257"/>
      <c r="M36" s="257"/>
      <c r="N36" s="257"/>
    </row>
    <row r="37" spans="1:14" ht="18.75" customHeight="1" thickTop="1" thickBot="1" x14ac:dyDescent="0.2">
      <c r="A37" s="257"/>
      <c r="B37" s="407" t="s">
        <v>145</v>
      </c>
      <c r="C37" s="408"/>
      <c r="D37" s="303">
        <f>SUM(D34:D36)</f>
        <v>0</v>
      </c>
      <c r="E37" s="259"/>
      <c r="F37" s="429" t="s">
        <v>133</v>
      </c>
      <c r="G37" s="430"/>
      <c r="H37" s="430"/>
      <c r="I37" s="431"/>
      <c r="J37" s="257"/>
      <c r="K37" s="257"/>
      <c r="L37" s="257"/>
      <c r="M37" s="257"/>
      <c r="N37" s="257"/>
    </row>
    <row r="38" spans="1:14" ht="18.75" customHeight="1" thickBot="1" x14ac:dyDescent="0.2">
      <c r="A38" s="257"/>
      <c r="B38" s="258"/>
      <c r="C38" s="259"/>
      <c r="D38" s="259"/>
      <c r="E38" s="259"/>
      <c r="F38" s="304">
        <v>1</v>
      </c>
      <c r="G38" s="305">
        <f>IF($G$35="課税所得２００万円以下",F27,0)</f>
        <v>50000</v>
      </c>
      <c r="H38" s="432" t="s">
        <v>130</v>
      </c>
      <c r="I38" s="433"/>
      <c r="J38" s="257"/>
      <c r="K38" s="257"/>
      <c r="L38" s="257"/>
      <c r="M38" s="257"/>
      <c r="N38" s="257"/>
    </row>
    <row r="39" spans="1:14" ht="18.75" customHeight="1" x14ac:dyDescent="0.15">
      <c r="A39" s="257"/>
      <c r="B39" s="411" t="s">
        <v>232</v>
      </c>
      <c r="C39" s="412"/>
      <c r="D39" s="415">
        <f>D32-D37</f>
        <v>0</v>
      </c>
      <c r="E39" s="259"/>
      <c r="F39" s="306">
        <v>2</v>
      </c>
      <c r="G39" s="307">
        <f>IF($G$35="課税所得２００万円以下",D29,0)</f>
        <v>0</v>
      </c>
      <c r="H39" s="434" t="s">
        <v>100</v>
      </c>
      <c r="I39" s="435"/>
      <c r="J39" s="257"/>
      <c r="K39" s="257"/>
      <c r="L39" s="257"/>
      <c r="M39" s="257"/>
      <c r="N39" s="257"/>
    </row>
    <row r="40" spans="1:14" ht="18.75" customHeight="1" thickBot="1" x14ac:dyDescent="0.2">
      <c r="A40" s="257"/>
      <c r="B40" s="413"/>
      <c r="C40" s="414"/>
      <c r="D40" s="416"/>
      <c r="E40" s="259"/>
      <c r="F40" s="304">
        <v>3</v>
      </c>
      <c r="G40" s="305">
        <f>IF(G38&gt;G39,G39,G38)</f>
        <v>0</v>
      </c>
      <c r="H40" s="432" t="s">
        <v>134</v>
      </c>
      <c r="I40" s="433"/>
      <c r="J40" s="257"/>
      <c r="K40" s="257"/>
      <c r="L40" s="257"/>
      <c r="M40" s="257"/>
      <c r="N40" s="257"/>
    </row>
    <row r="41" spans="1:14" ht="18.75" customHeight="1" thickBot="1" x14ac:dyDescent="0.2">
      <c r="A41" s="257"/>
      <c r="B41" s="267"/>
      <c r="C41" s="268"/>
      <c r="D41" s="268"/>
      <c r="E41" s="259"/>
      <c r="F41" s="385" t="s">
        <v>135</v>
      </c>
      <c r="G41" s="386">
        <f>G40*5%</f>
        <v>0</v>
      </c>
      <c r="H41" s="425" t="s">
        <v>136</v>
      </c>
      <c r="I41" s="426"/>
      <c r="J41" s="257"/>
      <c r="K41" s="257"/>
      <c r="L41" s="257"/>
      <c r="M41" s="257"/>
      <c r="N41" s="257"/>
    </row>
    <row r="42" spans="1:14" ht="18.75" customHeight="1" thickBot="1" x14ac:dyDescent="0.2">
      <c r="A42" s="257"/>
      <c r="B42" s="269"/>
      <c r="C42" s="264"/>
      <c r="D42" s="264"/>
      <c r="E42" s="259"/>
      <c r="F42" s="257"/>
      <c r="G42" s="257"/>
      <c r="H42" s="257"/>
      <c r="I42" s="257"/>
      <c r="J42" s="257"/>
      <c r="K42" s="257"/>
      <c r="L42" s="257"/>
      <c r="M42" s="257"/>
      <c r="N42" s="257"/>
    </row>
    <row r="43" spans="1:14" ht="18.75" customHeight="1" x14ac:dyDescent="0.15">
      <c r="A43" s="257"/>
      <c r="B43" s="269"/>
      <c r="C43" s="264"/>
      <c r="D43" s="264"/>
      <c r="E43" s="259"/>
      <c r="F43" s="429" t="s">
        <v>137</v>
      </c>
      <c r="G43" s="430"/>
      <c r="H43" s="430"/>
      <c r="I43" s="431"/>
      <c r="J43" s="257"/>
      <c r="K43" s="257"/>
      <c r="L43" s="257"/>
      <c r="M43" s="257"/>
      <c r="N43" s="257"/>
    </row>
    <row r="44" spans="1:14" ht="18.75" customHeight="1" x14ac:dyDescent="0.15">
      <c r="A44" s="257"/>
      <c r="B44" s="269"/>
      <c r="C44" s="264"/>
      <c r="D44" s="264"/>
      <c r="E44" s="259"/>
      <c r="F44" s="304">
        <v>1</v>
      </c>
      <c r="G44" s="305">
        <f>IF($G$35="課税所得２００万円超",F27,0)</f>
        <v>0</v>
      </c>
      <c r="H44" s="432" t="s">
        <v>130</v>
      </c>
      <c r="I44" s="433"/>
      <c r="J44" s="257"/>
      <c r="K44" s="257"/>
      <c r="L44" s="257"/>
      <c r="M44" s="257"/>
      <c r="N44" s="257"/>
    </row>
    <row r="45" spans="1:14" ht="22.5" customHeight="1" x14ac:dyDescent="0.15">
      <c r="A45" s="257"/>
      <c r="B45" s="267"/>
      <c r="C45" s="268"/>
      <c r="D45" s="268"/>
      <c r="E45" s="259"/>
      <c r="F45" s="306">
        <v>2</v>
      </c>
      <c r="G45" s="307">
        <f>IF($G$35="課税所得２００万円超",D29-2000000,0)</f>
        <v>0</v>
      </c>
      <c r="H45" s="434" t="s">
        <v>138</v>
      </c>
      <c r="I45" s="435"/>
      <c r="J45" s="257"/>
      <c r="K45" s="257"/>
      <c r="L45" s="257"/>
      <c r="M45" s="257"/>
      <c r="N45" s="257"/>
    </row>
    <row r="46" spans="1:14" ht="22.5" customHeight="1" thickBot="1" x14ac:dyDescent="0.2">
      <c r="A46" s="257"/>
      <c r="B46" s="269"/>
      <c r="C46" s="264"/>
      <c r="D46" s="264"/>
      <c r="E46" s="259"/>
      <c r="F46" s="308" t="s">
        <v>135</v>
      </c>
      <c r="G46" s="309">
        <f>IF(G35="課税所得２００万円以下",0,IF((G44-G45)*5%&lt;2500,2500,(G44-G45)*5%))</f>
        <v>0</v>
      </c>
      <c r="H46" s="436" t="s">
        <v>139</v>
      </c>
      <c r="I46" s="437"/>
      <c r="J46" s="257"/>
      <c r="K46" s="257"/>
      <c r="L46" s="257"/>
      <c r="M46" s="257"/>
      <c r="N46" s="257"/>
    </row>
    <row r="47" spans="1:14" ht="8.25" customHeight="1" x14ac:dyDescent="0.15">
      <c r="A47" s="257"/>
      <c r="B47" s="267"/>
      <c r="C47" s="268"/>
      <c r="D47" s="267"/>
      <c r="E47" s="264"/>
      <c r="F47" s="257"/>
      <c r="G47" s="257"/>
      <c r="H47" s="257"/>
      <c r="I47" s="257"/>
      <c r="J47" s="257"/>
      <c r="K47" s="257"/>
      <c r="L47" s="257"/>
      <c r="M47" s="257"/>
      <c r="N47" s="257"/>
    </row>
    <row r="48" spans="1:14" ht="22.5" customHeight="1" thickBot="1" x14ac:dyDescent="0.2">
      <c r="A48" s="257"/>
      <c r="B48" s="267"/>
      <c r="C48" s="268"/>
      <c r="D48" s="267"/>
      <c r="E48" s="259"/>
      <c r="F48" s="257"/>
      <c r="G48" s="257"/>
      <c r="H48" s="257"/>
      <c r="I48" s="257"/>
      <c r="J48" s="257"/>
      <c r="K48" s="257"/>
      <c r="L48" s="257"/>
      <c r="M48" s="257"/>
      <c r="N48" s="257"/>
    </row>
    <row r="49" spans="1:14" ht="117.75" customHeight="1" thickTop="1" thickBot="1" x14ac:dyDescent="0.2">
      <c r="A49" s="257"/>
      <c r="B49" s="399" t="s">
        <v>238</v>
      </c>
      <c r="C49" s="400"/>
      <c r="D49" s="400"/>
      <c r="E49" s="400"/>
      <c r="F49" s="400"/>
      <c r="G49" s="400"/>
      <c r="H49" s="400"/>
      <c r="I49" s="400"/>
      <c r="J49" s="400"/>
      <c r="K49" s="400"/>
      <c r="L49" s="400"/>
      <c r="M49" s="401"/>
      <c r="N49" s="257"/>
    </row>
    <row r="50" spans="1:14" ht="18.75" customHeight="1" thickTop="1" x14ac:dyDescent="0.15">
      <c r="A50" s="257"/>
      <c r="B50" s="267"/>
      <c r="C50" s="268"/>
      <c r="D50" s="270"/>
      <c r="E50" s="264"/>
      <c r="F50" s="257"/>
      <c r="G50" s="257"/>
      <c r="H50" s="257"/>
      <c r="I50" s="257"/>
      <c r="J50" s="257"/>
      <c r="K50" s="257"/>
      <c r="L50" s="257"/>
      <c r="M50" s="257"/>
      <c r="N50" s="257"/>
    </row>
    <row r="51" spans="1:14" ht="18.75" customHeight="1" x14ac:dyDescent="0.15">
      <c r="A51" s="257"/>
      <c r="B51" s="258"/>
      <c r="C51" s="259"/>
      <c r="D51" s="257"/>
      <c r="E51" s="264"/>
      <c r="F51" s="257"/>
      <c r="G51" s="257"/>
      <c r="H51" s="257"/>
      <c r="I51" s="257"/>
      <c r="J51" s="257"/>
      <c r="K51" s="257"/>
      <c r="L51" s="257"/>
      <c r="M51" s="257"/>
      <c r="N51" s="257"/>
    </row>
    <row r="52" spans="1:14" ht="18.75" customHeight="1" x14ac:dyDescent="0.15">
      <c r="A52" s="257"/>
      <c r="B52" s="258"/>
      <c r="C52" s="259"/>
      <c r="D52" s="257"/>
      <c r="E52" s="264"/>
      <c r="F52" s="257"/>
      <c r="G52" s="257"/>
      <c r="H52" s="257"/>
      <c r="I52" s="257"/>
      <c r="J52" s="257"/>
      <c r="K52" s="257"/>
      <c r="L52" s="257"/>
      <c r="M52" s="257"/>
      <c r="N52" s="257"/>
    </row>
    <row r="53" spans="1:14" ht="18.75" customHeight="1" x14ac:dyDescent="0.15">
      <c r="A53" s="257"/>
      <c r="B53" s="258"/>
      <c r="C53" s="259"/>
      <c r="D53" s="257"/>
      <c r="E53" s="259"/>
      <c r="F53" s="257"/>
      <c r="G53" s="257"/>
      <c r="H53" s="257"/>
      <c r="I53" s="257"/>
      <c r="J53" s="257"/>
      <c r="K53" s="257"/>
      <c r="L53" s="257"/>
      <c r="M53" s="257"/>
      <c r="N53" s="257"/>
    </row>
    <row r="54" spans="1:14" ht="18.75" customHeight="1" x14ac:dyDescent="0.15">
      <c r="A54" s="257"/>
      <c r="B54" s="258"/>
      <c r="C54" s="259"/>
      <c r="D54" s="257"/>
      <c r="E54" s="264"/>
      <c r="F54" s="257"/>
      <c r="G54" s="257"/>
      <c r="H54" s="257"/>
      <c r="I54" s="257"/>
      <c r="J54" s="257"/>
      <c r="K54" s="257"/>
      <c r="L54" s="257"/>
      <c r="M54" s="257"/>
      <c r="N54" s="257"/>
    </row>
    <row r="55" spans="1:14" ht="18.75" customHeight="1" x14ac:dyDescent="0.15">
      <c r="A55" s="257"/>
      <c r="B55" s="258"/>
      <c r="C55" s="259"/>
      <c r="D55" s="257"/>
      <c r="E55" s="264"/>
      <c r="F55" s="257"/>
      <c r="G55" s="257"/>
      <c r="H55" s="257"/>
      <c r="I55" s="257"/>
      <c r="J55" s="257"/>
      <c r="K55" s="257"/>
      <c r="L55" s="257"/>
      <c r="M55" s="257"/>
      <c r="N55" s="257"/>
    </row>
    <row r="56" spans="1:14" ht="18.75" customHeight="1" x14ac:dyDescent="0.15">
      <c r="A56" s="257"/>
      <c r="B56" s="258"/>
      <c r="C56" s="259"/>
      <c r="D56" s="257"/>
      <c r="E56" s="258"/>
      <c r="F56" s="257"/>
      <c r="G56" s="257"/>
      <c r="H56" s="257"/>
      <c r="I56" s="257"/>
      <c r="J56" s="257"/>
      <c r="K56" s="257"/>
      <c r="L56" s="257"/>
      <c r="M56" s="257"/>
      <c r="N56" s="257"/>
    </row>
    <row r="57" spans="1:14" ht="18.75" customHeight="1" x14ac:dyDescent="0.15"/>
    <row r="58" spans="1:14" ht="18.75" customHeight="1" x14ac:dyDescent="0.15">
      <c r="A58" s="88" t="s">
        <v>112</v>
      </c>
    </row>
    <row r="59" spans="1:14" ht="18.75" customHeight="1" x14ac:dyDescent="0.15"/>
    <row r="60" spans="1:14" ht="18.75" customHeight="1" x14ac:dyDescent="0.15"/>
    <row r="61" spans="1:14" ht="18.75" customHeight="1" x14ac:dyDescent="0.15"/>
    <row r="62" spans="1:14" ht="18.75" customHeight="1" x14ac:dyDescent="0.15"/>
    <row r="63" spans="1:14" ht="18.75" customHeight="1" x14ac:dyDescent="0.15">
      <c r="C63" s="88"/>
      <c r="D63" s="88"/>
    </row>
    <row r="64" spans="1:14" ht="18.75" customHeight="1" x14ac:dyDescent="0.15"/>
    <row r="65" spans="3:12" ht="18.75" customHeight="1" x14ac:dyDescent="0.15">
      <c r="C65" s="86">
        <v>0.05</v>
      </c>
      <c r="D65" s="2" t="s">
        <v>76</v>
      </c>
    </row>
    <row r="66" spans="3:12" ht="18.75" customHeight="1" x14ac:dyDescent="0.15">
      <c r="C66" s="86">
        <v>0.1</v>
      </c>
      <c r="D66" s="2" t="s">
        <v>77</v>
      </c>
      <c r="J66" s="164"/>
      <c r="K66" s="2" t="s">
        <v>55</v>
      </c>
      <c r="L66" s="2"/>
    </row>
    <row r="67" spans="3:12" ht="18.75" customHeight="1" x14ac:dyDescent="0.15">
      <c r="C67" s="86">
        <v>0.2</v>
      </c>
      <c r="D67" s="2" t="s">
        <v>78</v>
      </c>
      <c r="E67" s="87"/>
      <c r="F67" s="2"/>
      <c r="G67" s="164" t="s">
        <v>57</v>
      </c>
      <c r="H67" s="164" t="s">
        <v>69</v>
      </c>
      <c r="I67" s="164" t="s">
        <v>69</v>
      </c>
      <c r="J67" s="2"/>
      <c r="K67" s="2" t="s">
        <v>56</v>
      </c>
      <c r="L67" s="2"/>
    </row>
    <row r="68" spans="3:12" ht="18.75" customHeight="1" x14ac:dyDescent="0.15">
      <c r="C68" s="86">
        <v>0.23</v>
      </c>
      <c r="D68" s="2" t="s">
        <v>79</v>
      </c>
      <c r="F68" s="2"/>
      <c r="G68" s="164" t="s">
        <v>58</v>
      </c>
      <c r="H68" s="164" t="s">
        <v>73</v>
      </c>
      <c r="I68" s="164" t="s">
        <v>59</v>
      </c>
      <c r="J68" s="2"/>
      <c r="K68" s="2"/>
      <c r="L68" s="2"/>
    </row>
    <row r="69" spans="3:12" ht="18.75" customHeight="1" x14ac:dyDescent="0.15">
      <c r="C69" s="86">
        <v>0.33</v>
      </c>
      <c r="D69" s="2" t="s">
        <v>80</v>
      </c>
      <c r="E69" s="2"/>
      <c r="F69" s="2"/>
      <c r="G69" s="2"/>
      <c r="H69" s="164"/>
      <c r="I69" s="164" t="s">
        <v>60</v>
      </c>
      <c r="J69" s="2"/>
      <c r="K69" s="2"/>
      <c r="L69" s="2"/>
    </row>
    <row r="70" spans="3:12" ht="18.75" customHeight="1" x14ac:dyDescent="0.15">
      <c r="C70" s="86">
        <v>0.4</v>
      </c>
      <c r="D70" s="2" t="s">
        <v>81</v>
      </c>
      <c r="E70" s="2"/>
      <c r="F70" s="2"/>
      <c r="G70" s="2" t="s">
        <v>55</v>
      </c>
      <c r="H70" s="164"/>
      <c r="I70" s="164" t="s">
        <v>61</v>
      </c>
      <c r="J70" s="2"/>
      <c r="K70" s="2"/>
      <c r="L70" s="2"/>
    </row>
    <row r="71" spans="3:12" ht="18.75" customHeight="1" x14ac:dyDescent="0.15">
      <c r="C71" s="86">
        <v>0.45</v>
      </c>
      <c r="D71" s="2" t="s">
        <v>82</v>
      </c>
      <c r="E71" s="2"/>
      <c r="F71" s="2"/>
      <c r="G71" s="2" t="s">
        <v>56</v>
      </c>
      <c r="H71" s="164"/>
      <c r="I71" s="164" t="s">
        <v>62</v>
      </c>
      <c r="J71" s="2"/>
      <c r="K71" s="2"/>
      <c r="L71" s="2"/>
    </row>
    <row r="72" spans="3:12" ht="18.75" customHeight="1" x14ac:dyDescent="0.15">
      <c r="C72" s="157"/>
      <c r="D72" s="2" t="s">
        <v>83</v>
      </c>
      <c r="E72" s="2"/>
      <c r="F72" s="2"/>
      <c r="G72" s="2"/>
      <c r="H72" s="164"/>
      <c r="I72" s="164" t="s">
        <v>63</v>
      </c>
      <c r="J72" s="2"/>
      <c r="K72" s="2"/>
      <c r="L72" s="2"/>
    </row>
    <row r="73" spans="3:12" ht="18.75" customHeight="1" x14ac:dyDescent="0.15">
      <c r="C73" s="157"/>
      <c r="D73" s="2" t="s">
        <v>84</v>
      </c>
      <c r="E73" s="2"/>
      <c r="F73" s="2"/>
      <c r="G73" s="2"/>
      <c r="H73" s="164"/>
      <c r="I73" s="164" t="s">
        <v>64</v>
      </c>
      <c r="J73" s="2"/>
      <c r="K73" s="2"/>
      <c r="L73" s="2"/>
    </row>
    <row r="74" spans="3:12" ht="18.75" customHeight="1" x14ac:dyDescent="0.15">
      <c r="C74" s="157"/>
      <c r="D74" s="2" t="s">
        <v>85</v>
      </c>
      <c r="E74" s="2"/>
      <c r="F74" s="2"/>
      <c r="G74" s="2"/>
      <c r="H74" s="164"/>
      <c r="I74" s="164" t="s">
        <v>65</v>
      </c>
      <c r="J74" s="2"/>
      <c r="K74" s="2"/>
      <c r="L74" s="2"/>
    </row>
    <row r="75" spans="3:12" ht="18.75" customHeight="1" x14ac:dyDescent="0.15">
      <c r="C75" s="157"/>
      <c r="D75" s="2"/>
      <c r="E75" s="2"/>
      <c r="F75" s="2"/>
      <c r="G75" s="2"/>
      <c r="H75" s="164"/>
      <c r="I75" s="164" t="s">
        <v>66</v>
      </c>
      <c r="J75" s="2"/>
      <c r="K75" s="2"/>
      <c r="L75" s="2"/>
    </row>
    <row r="76" spans="3:12" ht="18.75" customHeight="1" x14ac:dyDescent="0.15">
      <c r="C76" s="157"/>
      <c r="D76" s="2"/>
      <c r="E76" s="2"/>
      <c r="F76" s="2"/>
      <c r="G76" s="2"/>
      <c r="H76" s="164"/>
      <c r="I76" s="164" t="s">
        <v>67</v>
      </c>
      <c r="J76" s="2"/>
      <c r="K76" s="2"/>
      <c r="L76" s="2"/>
    </row>
    <row r="77" spans="3:12" ht="18.75" customHeight="1" x14ac:dyDescent="0.15">
      <c r="C77" s="157"/>
      <c r="D77" s="2"/>
      <c r="E77" s="2"/>
      <c r="F77" s="164" t="s">
        <v>103</v>
      </c>
      <c r="G77" s="2"/>
      <c r="H77" s="164"/>
      <c r="I77" s="164" t="s">
        <v>68</v>
      </c>
      <c r="J77" s="2"/>
      <c r="K77" s="2"/>
      <c r="L77" s="2"/>
    </row>
    <row r="78" spans="3:12" ht="18.75" customHeight="1" x14ac:dyDescent="0.15">
      <c r="C78" s="157">
        <v>380000</v>
      </c>
      <c r="D78" s="157">
        <v>330000</v>
      </c>
      <c r="E78" s="2"/>
      <c r="F78" s="164" t="s">
        <v>104</v>
      </c>
      <c r="G78" s="2"/>
      <c r="H78" s="164"/>
      <c r="I78" s="2"/>
      <c r="J78" s="2"/>
      <c r="K78" s="2"/>
      <c r="L78" s="2"/>
    </row>
    <row r="79" spans="3:12" ht="18.75" customHeight="1" x14ac:dyDescent="0.15">
      <c r="C79" s="157">
        <v>360000</v>
      </c>
      <c r="D79" s="157">
        <v>310000</v>
      </c>
      <c r="E79" s="2"/>
      <c r="F79" s="164" t="s">
        <v>105</v>
      </c>
      <c r="G79" s="2"/>
      <c r="H79" s="164"/>
      <c r="I79" s="2"/>
      <c r="J79" s="2"/>
      <c r="K79" s="2"/>
      <c r="L79" s="2"/>
    </row>
    <row r="80" spans="3:12" ht="18.75" customHeight="1" x14ac:dyDescent="0.15">
      <c r="C80" s="157">
        <v>310000</v>
      </c>
      <c r="D80" s="157">
        <v>310000</v>
      </c>
      <c r="E80" s="2"/>
      <c r="F80" s="164" t="s">
        <v>106</v>
      </c>
      <c r="G80" s="2"/>
      <c r="H80" s="164"/>
      <c r="I80" s="164" t="s">
        <v>88</v>
      </c>
      <c r="J80" s="2"/>
      <c r="K80" s="2"/>
      <c r="L80" s="2"/>
    </row>
    <row r="81" spans="3:12" ht="18.75" customHeight="1" x14ac:dyDescent="0.15">
      <c r="C81" s="157">
        <v>260000</v>
      </c>
      <c r="D81" s="157">
        <v>260000</v>
      </c>
      <c r="E81" s="2"/>
      <c r="F81" s="164" t="s">
        <v>107</v>
      </c>
      <c r="G81" s="2"/>
      <c r="H81" s="2"/>
      <c r="I81" s="164" t="s">
        <v>89</v>
      </c>
      <c r="J81" s="2"/>
      <c r="K81" s="2"/>
      <c r="L81" s="2"/>
    </row>
    <row r="82" spans="3:12" ht="18.75" customHeight="1" x14ac:dyDescent="0.15">
      <c r="C82" s="157">
        <v>210000</v>
      </c>
      <c r="D82" s="157">
        <v>210000</v>
      </c>
      <c r="E82" s="157"/>
      <c r="F82" s="164" t="s">
        <v>108</v>
      </c>
      <c r="G82" s="2"/>
      <c r="H82" s="2"/>
      <c r="I82" s="164" t="s">
        <v>90</v>
      </c>
      <c r="J82" s="2"/>
      <c r="K82" s="2"/>
      <c r="L82" s="2"/>
    </row>
    <row r="83" spans="3:12" ht="18.75" customHeight="1" x14ac:dyDescent="0.15">
      <c r="C83" s="157">
        <v>160000</v>
      </c>
      <c r="D83" s="157">
        <v>160000</v>
      </c>
      <c r="E83" s="157"/>
      <c r="F83" s="164" t="s">
        <v>109</v>
      </c>
      <c r="G83" s="2"/>
      <c r="H83" s="2"/>
      <c r="I83" s="164" t="s">
        <v>91</v>
      </c>
      <c r="J83" s="2"/>
      <c r="K83" s="2"/>
      <c r="L83" s="2"/>
    </row>
    <row r="84" spans="3:12" ht="18.75" customHeight="1" x14ac:dyDescent="0.15">
      <c r="C84" s="157">
        <v>110000</v>
      </c>
      <c r="D84" s="157">
        <v>110000</v>
      </c>
      <c r="E84" s="157"/>
      <c r="F84" s="2"/>
      <c r="G84" s="2"/>
      <c r="H84" s="2"/>
      <c r="I84" s="164" t="s">
        <v>92</v>
      </c>
      <c r="J84" s="2"/>
      <c r="K84" s="2"/>
      <c r="L84" s="2"/>
    </row>
    <row r="85" spans="3:12" ht="18.75" customHeight="1" x14ac:dyDescent="0.15">
      <c r="C85" s="157">
        <v>60000</v>
      </c>
      <c r="D85" s="157">
        <v>60000</v>
      </c>
      <c r="E85" s="157"/>
      <c r="F85" s="2"/>
      <c r="G85" s="2"/>
      <c r="H85" s="2"/>
      <c r="I85" s="2"/>
      <c r="J85" s="2"/>
      <c r="K85" s="2"/>
      <c r="L85" s="2"/>
    </row>
    <row r="86" spans="3:12" ht="18.75" customHeight="1" x14ac:dyDescent="0.15">
      <c r="C86" s="157">
        <v>30000</v>
      </c>
      <c r="D86" s="157">
        <v>30000</v>
      </c>
      <c r="E86" s="157"/>
      <c r="F86" s="2"/>
      <c r="G86" s="164" t="s">
        <v>131</v>
      </c>
      <c r="H86" s="2"/>
      <c r="I86" s="2"/>
      <c r="J86" s="2"/>
      <c r="K86" s="2"/>
      <c r="L86" s="2"/>
    </row>
    <row r="87" spans="3:12" ht="18.75" customHeight="1" x14ac:dyDescent="0.15">
      <c r="C87" s="157">
        <v>0</v>
      </c>
      <c r="D87" s="157">
        <v>0</v>
      </c>
      <c r="E87" s="157"/>
      <c r="F87" s="2"/>
      <c r="G87" s="164" t="s">
        <v>132</v>
      </c>
      <c r="H87" s="2"/>
      <c r="I87" s="2"/>
      <c r="J87" s="2"/>
      <c r="K87" s="2"/>
      <c r="L87" s="2"/>
    </row>
    <row r="88" spans="3:12" ht="18.75" customHeight="1" x14ac:dyDescent="0.15">
      <c r="C88" s="157"/>
      <c r="D88" s="157"/>
      <c r="E88" s="157"/>
      <c r="F88" s="2"/>
      <c r="G88" s="2"/>
      <c r="H88" s="2"/>
      <c r="I88" s="2"/>
      <c r="J88" s="2"/>
      <c r="K88" s="2"/>
      <c r="L88" s="2"/>
    </row>
    <row r="89" spans="3:12" ht="18.75" customHeight="1" x14ac:dyDescent="0.15">
      <c r="C89" s="157"/>
      <c r="D89" s="157"/>
      <c r="E89" s="157"/>
      <c r="F89" s="2"/>
      <c r="G89" s="2"/>
      <c r="H89" s="2"/>
      <c r="I89" s="2"/>
      <c r="J89" s="2"/>
      <c r="K89" s="2"/>
      <c r="L89" s="2"/>
    </row>
    <row r="90" spans="3:12" ht="18.75" customHeight="1" x14ac:dyDescent="0.15">
      <c r="C90" s="157"/>
      <c r="D90" s="157"/>
      <c r="E90" s="157"/>
      <c r="F90" s="2"/>
      <c r="G90" s="2"/>
      <c r="H90" s="2"/>
      <c r="I90" s="2"/>
      <c r="J90" s="2"/>
      <c r="K90" s="2"/>
      <c r="L90" s="2"/>
    </row>
    <row r="91" spans="3:12" ht="18.75" customHeight="1" x14ac:dyDescent="0.15">
      <c r="C91" s="157"/>
      <c r="D91" s="157"/>
      <c r="E91" s="157"/>
      <c r="F91" s="2"/>
      <c r="G91" s="2"/>
      <c r="H91" s="2"/>
      <c r="I91" s="2"/>
      <c r="J91" s="2"/>
      <c r="K91" s="2"/>
      <c r="L91" s="2"/>
    </row>
    <row r="92" spans="3:12" ht="18.75" customHeight="1" x14ac:dyDescent="0.15">
      <c r="C92" s="157"/>
      <c r="D92" s="157"/>
      <c r="E92" s="157"/>
      <c r="F92" s="2"/>
      <c r="G92" s="2"/>
      <c r="H92" s="2"/>
      <c r="I92" s="2"/>
      <c r="J92" s="2"/>
      <c r="K92" s="2"/>
      <c r="L92" s="2"/>
    </row>
    <row r="93" spans="3:12" ht="18.75" customHeight="1" x14ac:dyDescent="0.15">
      <c r="C93" s="157"/>
      <c r="D93" s="2"/>
      <c r="E93" s="157"/>
      <c r="F93" s="2"/>
      <c r="G93" s="2"/>
      <c r="H93" s="2"/>
      <c r="I93" s="2"/>
      <c r="J93" s="2"/>
      <c r="K93" s="2"/>
      <c r="L93" s="2"/>
    </row>
    <row r="94" spans="3:12" ht="18.75" customHeight="1" x14ac:dyDescent="0.15">
      <c r="C94" s="157"/>
      <c r="D94" s="2"/>
      <c r="E94" s="157"/>
      <c r="F94" s="2"/>
      <c r="G94" s="2"/>
      <c r="H94" s="2"/>
      <c r="I94" s="2"/>
      <c r="J94" s="2"/>
      <c r="K94" s="2"/>
      <c r="L94" s="2"/>
    </row>
    <row r="95" spans="3:12" ht="18.75" customHeight="1" x14ac:dyDescent="0.15">
      <c r="C95" s="157"/>
      <c r="D95" s="2"/>
      <c r="E95" s="157"/>
      <c r="F95" s="2"/>
      <c r="G95" s="2"/>
      <c r="H95" s="2"/>
      <c r="I95" s="2"/>
      <c r="J95" s="2"/>
      <c r="K95" s="2"/>
      <c r="L95" s="2"/>
    </row>
    <row r="96" spans="3:12" ht="18.75" customHeight="1" x14ac:dyDescent="0.15">
      <c r="C96" s="157"/>
      <c r="D96" s="2"/>
      <c r="E96" s="157"/>
      <c r="F96" s="2"/>
      <c r="G96" s="2"/>
      <c r="H96" s="2"/>
      <c r="I96" s="2"/>
      <c r="J96" s="2"/>
      <c r="K96" s="2"/>
      <c r="L96" s="2"/>
    </row>
    <row r="97" spans="3:12" ht="18.75" customHeight="1" x14ac:dyDescent="0.15">
      <c r="C97" s="157"/>
      <c r="D97" s="2"/>
      <c r="E97" s="2"/>
      <c r="F97" s="2"/>
      <c r="G97" s="2"/>
      <c r="H97" s="2"/>
      <c r="I97" s="2"/>
      <c r="J97" s="2"/>
      <c r="K97" s="2"/>
      <c r="L97" s="2"/>
    </row>
    <row r="98" spans="3:12" ht="18.75" customHeight="1" x14ac:dyDescent="0.15">
      <c r="C98" s="157"/>
      <c r="D98" s="2"/>
      <c r="E98" s="2"/>
      <c r="F98" s="2"/>
      <c r="G98" s="2"/>
      <c r="H98" s="2"/>
      <c r="I98" s="2"/>
      <c r="J98" s="2"/>
      <c r="K98" s="2"/>
      <c r="L98" s="2"/>
    </row>
    <row r="99" spans="3:12" ht="18.75" customHeight="1" x14ac:dyDescent="0.15">
      <c r="C99" s="157"/>
      <c r="D99" s="2"/>
      <c r="E99" s="2"/>
      <c r="F99" s="2"/>
      <c r="G99" s="2"/>
      <c r="H99" s="2"/>
      <c r="I99" s="2"/>
      <c r="J99" s="2"/>
      <c r="K99" s="2"/>
      <c r="L99" s="2"/>
    </row>
    <row r="100" spans="3:12" ht="18.75" customHeight="1" x14ac:dyDescent="0.15">
      <c r="C100" s="157"/>
      <c r="D100" s="2"/>
      <c r="E100" s="2"/>
      <c r="F100" s="2"/>
      <c r="G100" s="2"/>
      <c r="H100" s="2"/>
      <c r="I100" s="2"/>
      <c r="J100" s="2"/>
      <c r="K100" s="2"/>
      <c r="L100" s="2"/>
    </row>
    <row r="101" spans="3:12" ht="18.75" customHeight="1" x14ac:dyDescent="0.15">
      <c r="C101" s="157"/>
      <c r="D101" s="2"/>
      <c r="E101" s="2"/>
      <c r="F101" s="2"/>
      <c r="G101" s="2"/>
      <c r="H101" s="2"/>
      <c r="I101" s="2"/>
      <c r="J101" s="2"/>
      <c r="K101" s="2"/>
      <c r="L101" s="2"/>
    </row>
    <row r="102" spans="3:12" ht="18.75" customHeight="1" x14ac:dyDescent="0.15">
      <c r="C102" s="157"/>
      <c r="D102" s="2"/>
      <c r="E102" s="2"/>
      <c r="F102" s="2"/>
      <c r="G102" s="2"/>
      <c r="H102" s="2"/>
      <c r="I102" s="2"/>
      <c r="J102" s="2"/>
      <c r="K102" s="2"/>
      <c r="L102" s="2"/>
    </row>
    <row r="103" spans="3:12" ht="18.75" customHeight="1" x14ac:dyDescent="0.15">
      <c r="C103" s="157"/>
      <c r="D103" s="2"/>
      <c r="E103" s="2"/>
      <c r="F103" s="2"/>
      <c r="G103" s="2"/>
      <c r="H103" s="2"/>
      <c r="I103" s="2"/>
      <c r="J103" s="2"/>
      <c r="K103" s="2"/>
      <c r="L103" s="2"/>
    </row>
    <row r="104" spans="3:12" ht="18.75" customHeight="1" x14ac:dyDescent="0.15">
      <c r="C104" s="157"/>
      <c r="D104" s="2"/>
      <c r="E104" s="2"/>
      <c r="F104" s="2"/>
      <c r="G104" s="2"/>
      <c r="H104" s="2"/>
      <c r="I104" s="2"/>
      <c r="J104" s="2"/>
      <c r="K104" s="2"/>
      <c r="L104" s="2"/>
    </row>
    <row r="105" spans="3:12" ht="18.75" customHeight="1" x14ac:dyDescent="0.15">
      <c r="C105" s="157"/>
      <c r="D105" s="2"/>
      <c r="E105" s="2"/>
      <c r="F105" s="2"/>
      <c r="G105" s="2"/>
      <c r="H105" s="2"/>
      <c r="I105" s="2"/>
      <c r="J105" s="2"/>
      <c r="K105" s="2"/>
      <c r="L105" s="2"/>
    </row>
    <row r="106" spans="3:12" ht="18.75" customHeight="1" x14ac:dyDescent="0.15">
      <c r="C106" s="157"/>
      <c r="D106" s="2"/>
      <c r="E106" s="2"/>
      <c r="F106" s="2"/>
      <c r="G106" s="2"/>
      <c r="H106" s="2"/>
      <c r="I106" s="2"/>
      <c r="J106" s="2"/>
      <c r="K106" s="2"/>
      <c r="L106" s="2"/>
    </row>
    <row r="107" spans="3:12" ht="18.75" customHeight="1" x14ac:dyDescent="0.15">
      <c r="C107" s="157"/>
      <c r="D107" s="2"/>
      <c r="E107" s="2"/>
      <c r="F107" s="2"/>
      <c r="G107" s="2"/>
      <c r="H107" s="2"/>
      <c r="I107" s="2"/>
      <c r="J107" s="2"/>
      <c r="K107" s="2"/>
      <c r="L107" s="2"/>
    </row>
    <row r="108" spans="3:12" ht="18.75" customHeight="1" x14ac:dyDescent="0.15">
      <c r="C108" s="157"/>
      <c r="D108" s="2"/>
      <c r="E108" s="2"/>
      <c r="F108" s="2"/>
      <c r="G108" s="2"/>
      <c r="H108" s="2"/>
      <c r="I108" s="2"/>
      <c r="J108" s="2"/>
      <c r="K108" s="2"/>
      <c r="L108" s="2"/>
    </row>
    <row r="109" spans="3:12" ht="18.75" customHeight="1" x14ac:dyDescent="0.15">
      <c r="C109" s="157"/>
      <c r="D109" s="2"/>
      <c r="E109" s="2"/>
      <c r="F109" s="2"/>
      <c r="G109" s="2"/>
      <c r="H109" s="2"/>
      <c r="I109" s="2"/>
      <c r="J109" s="2"/>
      <c r="K109" s="2"/>
      <c r="L109" s="2"/>
    </row>
    <row r="110" spans="3:12" ht="18.75" customHeight="1" x14ac:dyDescent="0.15">
      <c r="C110" s="157"/>
      <c r="D110" s="2"/>
      <c r="E110" s="2"/>
      <c r="F110" s="2"/>
      <c r="G110" s="2"/>
      <c r="H110" s="2"/>
      <c r="I110" s="2"/>
      <c r="J110" s="2"/>
      <c r="K110" s="2"/>
      <c r="L110" s="2"/>
    </row>
    <row r="111" spans="3:12" ht="18.75" customHeight="1" x14ac:dyDescent="0.15">
      <c r="C111" s="157"/>
      <c r="D111" s="2"/>
      <c r="E111" s="2"/>
      <c r="F111" s="2"/>
      <c r="G111" s="2"/>
      <c r="H111" s="2"/>
      <c r="I111" s="2"/>
      <c r="J111" s="2"/>
      <c r="K111" s="2"/>
      <c r="L111" s="2"/>
    </row>
    <row r="112" spans="3:12" ht="18.75" customHeight="1" x14ac:dyDescent="0.15">
      <c r="C112" s="157"/>
      <c r="D112" s="2"/>
      <c r="E112" s="2"/>
      <c r="F112" s="2"/>
      <c r="G112" s="2"/>
      <c r="H112" s="2"/>
      <c r="I112" s="2"/>
      <c r="J112" s="2"/>
      <c r="K112" s="2"/>
      <c r="L112" s="2"/>
    </row>
    <row r="113" spans="3:12" ht="18.75" customHeight="1" x14ac:dyDescent="0.15">
      <c r="C113" s="157"/>
      <c r="D113" s="2"/>
      <c r="E113" s="2"/>
      <c r="F113" s="2"/>
      <c r="G113" s="2"/>
      <c r="H113" s="2"/>
      <c r="I113" s="2"/>
      <c r="J113" s="2"/>
      <c r="K113" s="2"/>
      <c r="L113" s="2"/>
    </row>
    <row r="114" spans="3:12" ht="18.75" customHeight="1" x14ac:dyDescent="0.15">
      <c r="C114" s="157"/>
      <c r="D114" s="2"/>
      <c r="E114" s="2"/>
      <c r="F114" s="2"/>
      <c r="G114" s="2"/>
      <c r="H114" s="2"/>
      <c r="I114" s="2"/>
      <c r="J114" s="2"/>
      <c r="K114" s="2"/>
      <c r="L114" s="2"/>
    </row>
    <row r="115" spans="3:12" ht="18.75" customHeight="1" x14ac:dyDescent="0.15">
      <c r="C115" s="157"/>
      <c r="D115" s="2"/>
      <c r="E115" s="2"/>
      <c r="F115" s="2"/>
      <c r="G115" s="2"/>
      <c r="H115" s="2"/>
      <c r="I115" s="2"/>
      <c r="J115" s="2"/>
      <c r="K115" s="2"/>
      <c r="L115" s="2"/>
    </row>
    <row r="116" spans="3:12" ht="18.75" customHeight="1" x14ac:dyDescent="0.15">
      <c r="C116" s="157"/>
      <c r="D116" s="2"/>
      <c r="E116" s="2"/>
      <c r="F116" s="2"/>
      <c r="G116" s="2"/>
      <c r="H116" s="2"/>
      <c r="I116" s="2"/>
      <c r="J116" s="2"/>
      <c r="K116" s="2"/>
      <c r="L116" s="2"/>
    </row>
    <row r="117" spans="3:12" ht="18.75" customHeight="1" x14ac:dyDescent="0.15">
      <c r="C117" s="157"/>
      <c r="D117" s="2"/>
      <c r="E117" s="2"/>
      <c r="F117" s="2"/>
      <c r="G117" s="2"/>
      <c r="H117" s="2"/>
      <c r="I117" s="2"/>
      <c r="J117" s="2"/>
      <c r="K117" s="2"/>
      <c r="L117" s="2"/>
    </row>
    <row r="118" spans="3:12" ht="18.75" customHeight="1" x14ac:dyDescent="0.15">
      <c r="C118" s="157"/>
      <c r="D118" s="2"/>
      <c r="E118" s="2"/>
      <c r="F118" s="2"/>
      <c r="G118" s="2"/>
      <c r="H118" s="2"/>
      <c r="I118" s="2"/>
      <c r="J118" s="2"/>
      <c r="K118" s="2"/>
      <c r="L118" s="2"/>
    </row>
    <row r="119" spans="3:12" ht="18.75" customHeight="1" x14ac:dyDescent="0.15">
      <c r="C119" s="157"/>
      <c r="D119" s="2"/>
      <c r="E119" s="2"/>
      <c r="F119" s="2"/>
      <c r="G119" s="2"/>
      <c r="H119" s="2"/>
      <c r="I119" s="2"/>
      <c r="J119" s="2"/>
      <c r="K119" s="2"/>
      <c r="L119" s="2"/>
    </row>
    <row r="120" spans="3:12" ht="18.75" customHeight="1" x14ac:dyDescent="0.15">
      <c r="C120" s="157"/>
      <c r="D120" s="2"/>
      <c r="E120" s="2"/>
      <c r="F120" s="2"/>
      <c r="G120" s="2"/>
      <c r="H120" s="2"/>
      <c r="I120" s="2"/>
      <c r="J120" s="2"/>
      <c r="K120" s="2"/>
      <c r="L120" s="2"/>
    </row>
    <row r="121" spans="3:12" ht="18.75" customHeight="1" x14ac:dyDescent="0.15">
      <c r="C121" s="157"/>
      <c r="D121" s="2"/>
      <c r="E121" s="2"/>
      <c r="F121" s="2"/>
      <c r="G121" s="2"/>
      <c r="H121" s="2"/>
      <c r="I121" s="2"/>
      <c r="J121" s="2"/>
      <c r="K121" s="2"/>
      <c r="L121" s="2"/>
    </row>
    <row r="122" spans="3:12" ht="18.75" customHeight="1" x14ac:dyDescent="0.15">
      <c r="C122" s="157"/>
      <c r="D122" s="2"/>
      <c r="E122" s="2"/>
      <c r="F122" s="2"/>
      <c r="G122" s="2"/>
      <c r="H122" s="2"/>
      <c r="I122" s="2"/>
      <c r="J122" s="2"/>
      <c r="K122" s="2"/>
      <c r="L122" s="2"/>
    </row>
    <row r="123" spans="3:12" ht="18.75" customHeight="1" x14ac:dyDescent="0.15">
      <c r="E123" s="2"/>
      <c r="F123" s="2"/>
      <c r="G123" s="2"/>
      <c r="H123" s="2"/>
      <c r="I123" s="2"/>
      <c r="J123" s="2"/>
      <c r="K123" s="2"/>
      <c r="L123" s="2"/>
    </row>
    <row r="124" spans="3:12" ht="18.75" customHeight="1" x14ac:dyDescent="0.15">
      <c r="E124" s="2"/>
      <c r="F124" s="2"/>
      <c r="G124" s="2"/>
      <c r="H124" s="2"/>
      <c r="I124" s="2"/>
    </row>
    <row r="125" spans="3:12" ht="18.75" customHeight="1" x14ac:dyDescent="0.15">
      <c r="E125" s="2"/>
    </row>
    <row r="126" spans="3:12" ht="18.75" customHeight="1" x14ac:dyDescent="0.15">
      <c r="E126" s="2"/>
    </row>
    <row r="127" spans="3:12" ht="18.75" customHeight="1" x14ac:dyDescent="0.15"/>
    <row r="128" spans="3:12"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sheetData>
  <sheetProtection password="A3C7" sheet="1" objects="1" scenarios="1"/>
  <mergeCells count="24">
    <mergeCell ref="H44:I44"/>
    <mergeCell ref="H45:I45"/>
    <mergeCell ref="H46:I46"/>
    <mergeCell ref="G35:H35"/>
    <mergeCell ref="H38:I38"/>
    <mergeCell ref="H39:I39"/>
    <mergeCell ref="F37:I37"/>
    <mergeCell ref="H40:I40"/>
    <mergeCell ref="B49:M49"/>
    <mergeCell ref="B3:I3"/>
    <mergeCell ref="B2:C2"/>
    <mergeCell ref="B37:C37"/>
    <mergeCell ref="B5:I5"/>
    <mergeCell ref="B39:C40"/>
    <mergeCell ref="D39:D40"/>
    <mergeCell ref="B31:C31"/>
    <mergeCell ref="B29:C29"/>
    <mergeCell ref="B32:C32"/>
    <mergeCell ref="B34:C34"/>
    <mergeCell ref="B35:C35"/>
    <mergeCell ref="B36:C36"/>
    <mergeCell ref="H41:I41"/>
    <mergeCell ref="G27:H27"/>
    <mergeCell ref="F43:I43"/>
  </mergeCells>
  <phoneticPr fontId="2"/>
  <hyperlinks>
    <hyperlink ref="B3:I3" location="利用前に必ずお読み下さい!A1" display="ご利用前には注意事項を必ずお読み下さい。"/>
  </hyperlinks>
  <pageMargins left="0.7" right="0.7" top="0.75" bottom="0.75" header="0.3" footer="0.3"/>
  <pageSetup paperSize="9" orientation="portrait" horizontalDpi="0" verticalDpi="0" r:id="rId1"/>
  <ignoredErrors>
    <ignoredError sqref="C16:C17" unlockedFormula="1"/>
    <ignoredError sqref="D19 G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
  <sheetViews>
    <sheetView workbookViewId="0"/>
  </sheetViews>
  <sheetFormatPr defaultRowHeight="13.5" x14ac:dyDescent="0.15"/>
  <cols>
    <col min="1" max="1" width="2.625" style="1" customWidth="1"/>
    <col min="2" max="2" width="29.5" style="133" customWidth="1"/>
    <col min="3" max="3" width="16.875" style="78" customWidth="1"/>
    <col min="4" max="10" width="10.625" style="1" customWidth="1"/>
    <col min="11" max="11" width="2.5" style="1" customWidth="1"/>
    <col min="12" max="16384" width="9" style="1"/>
  </cols>
  <sheetData>
    <row r="1" spans="1:24" ht="13.5" customHeight="1" x14ac:dyDescent="0.15">
      <c r="A1" s="89"/>
      <c r="B1" s="132"/>
      <c r="C1" s="90"/>
      <c r="D1" s="89"/>
      <c r="E1" s="89"/>
      <c r="F1" s="89"/>
      <c r="G1" s="89"/>
      <c r="H1" s="89"/>
      <c r="I1" s="89"/>
      <c r="J1" s="89"/>
      <c r="K1" s="89"/>
      <c r="L1" s="89"/>
      <c r="M1" s="89"/>
      <c r="N1" s="89"/>
      <c r="O1" s="89"/>
      <c r="P1" s="89"/>
      <c r="Q1" s="89"/>
      <c r="R1" s="89"/>
      <c r="S1" s="89"/>
      <c r="T1" s="89"/>
      <c r="U1" s="89"/>
      <c r="V1" s="89"/>
      <c r="W1" s="89"/>
      <c r="X1" s="89"/>
    </row>
    <row r="2" spans="1:24" ht="18.75" customHeight="1" x14ac:dyDescent="0.15">
      <c r="A2" s="89"/>
      <c r="B2" s="440" t="s">
        <v>194</v>
      </c>
      <c r="C2" s="441"/>
      <c r="D2" s="89"/>
      <c r="E2" s="89"/>
      <c r="F2" s="89"/>
      <c r="G2" s="89"/>
      <c r="H2" s="89"/>
      <c r="I2" s="89"/>
      <c r="J2" s="89"/>
      <c r="K2" s="89"/>
      <c r="L2" s="89"/>
      <c r="M2" s="89"/>
      <c r="N2" s="89"/>
      <c r="O2" s="89"/>
      <c r="P2" s="89"/>
      <c r="Q2" s="89"/>
      <c r="R2" s="89"/>
      <c r="S2" s="89"/>
      <c r="T2" s="89"/>
      <c r="U2" s="89"/>
      <c r="V2" s="89"/>
      <c r="W2" s="89"/>
      <c r="X2" s="89"/>
    </row>
    <row r="3" spans="1:24" ht="18.75" customHeight="1" x14ac:dyDescent="0.15">
      <c r="A3" s="89"/>
      <c r="B3" s="402" t="s">
        <v>220</v>
      </c>
      <c r="C3" s="403"/>
      <c r="D3" s="404"/>
      <c r="E3" s="404"/>
      <c r="F3" s="404"/>
      <c r="G3" s="404"/>
      <c r="H3" s="404"/>
      <c r="I3" s="404"/>
      <c r="J3" s="442"/>
      <c r="K3" s="89"/>
      <c r="L3" s="89"/>
      <c r="M3" s="89"/>
      <c r="N3" s="89"/>
      <c r="O3" s="89"/>
      <c r="P3" s="89"/>
      <c r="Q3" s="89"/>
      <c r="R3" s="89"/>
      <c r="S3" s="89"/>
      <c r="T3" s="89"/>
      <c r="U3" s="89"/>
      <c r="V3" s="89"/>
      <c r="W3" s="89"/>
      <c r="X3" s="89"/>
    </row>
    <row r="4" spans="1:24" ht="18.75" customHeight="1" x14ac:dyDescent="0.15">
      <c r="A4" s="89"/>
      <c r="B4" s="327"/>
      <c r="C4" s="92"/>
      <c r="D4" s="89"/>
      <c r="E4" s="89"/>
      <c r="F4" s="89"/>
      <c r="G4" s="89"/>
      <c r="H4" s="89"/>
      <c r="I4" s="89"/>
      <c r="J4" s="89"/>
      <c r="K4" s="89"/>
      <c r="L4" s="89"/>
      <c r="M4" s="89"/>
      <c r="N4" s="89"/>
      <c r="O4" s="89"/>
      <c r="P4" s="89"/>
      <c r="Q4" s="89"/>
      <c r="R4" s="89"/>
      <c r="S4" s="89"/>
      <c r="T4" s="89"/>
      <c r="U4" s="89"/>
      <c r="V4" s="89"/>
      <c r="W4" s="89"/>
      <c r="X4" s="89"/>
    </row>
    <row r="5" spans="1:24" ht="23.25" customHeight="1" x14ac:dyDescent="0.15">
      <c r="A5" s="89"/>
      <c r="B5" s="473" t="s">
        <v>229</v>
      </c>
      <c r="C5" s="410"/>
      <c r="D5" s="410"/>
      <c r="E5" s="410"/>
      <c r="F5" s="410"/>
      <c r="G5" s="410"/>
      <c r="H5" s="410"/>
      <c r="I5" s="410"/>
      <c r="J5" s="410"/>
      <c r="K5" s="89"/>
      <c r="L5" s="89"/>
      <c r="M5" s="89"/>
      <c r="N5" s="89"/>
      <c r="O5" s="89"/>
      <c r="P5" s="89"/>
      <c r="Q5" s="89"/>
      <c r="R5" s="89"/>
      <c r="S5" s="89"/>
      <c r="T5" s="89"/>
      <c r="U5" s="89"/>
      <c r="V5" s="89"/>
      <c r="W5" s="89"/>
      <c r="X5" s="89"/>
    </row>
    <row r="6" spans="1:24" ht="18.75" customHeight="1" thickBot="1" x14ac:dyDescent="0.2">
      <c r="A6" s="89"/>
      <c r="B6" s="132"/>
      <c r="C6" s="90"/>
      <c r="D6" s="89"/>
      <c r="E6" s="89"/>
      <c r="F6" s="89"/>
      <c r="G6" s="89"/>
      <c r="H6" s="89"/>
      <c r="I6" s="89"/>
      <c r="J6" s="89"/>
      <c r="K6" s="89"/>
      <c r="L6" s="89"/>
      <c r="M6" s="89"/>
      <c r="N6" s="89"/>
      <c r="O6" s="89"/>
      <c r="P6" s="89"/>
      <c r="Q6" s="89"/>
      <c r="R6" s="89"/>
      <c r="S6" s="89"/>
      <c r="T6" s="89"/>
      <c r="U6" s="89"/>
      <c r="V6" s="89"/>
      <c r="W6" s="89"/>
      <c r="X6" s="89"/>
    </row>
    <row r="7" spans="1:24" ht="18.75" customHeight="1" thickBot="1" x14ac:dyDescent="0.2">
      <c r="A7" s="89"/>
      <c r="B7" s="179" t="s">
        <v>44</v>
      </c>
      <c r="C7" s="180">
        <f>給与台帳シート!M25</f>
        <v>0</v>
      </c>
      <c r="D7" s="91"/>
      <c r="E7" s="91"/>
      <c r="F7" s="91"/>
      <c r="G7" s="91"/>
      <c r="H7" s="91"/>
      <c r="I7" s="91"/>
      <c r="J7" s="91"/>
      <c r="K7" s="89"/>
      <c r="L7" s="89"/>
      <c r="M7" s="89"/>
      <c r="N7" s="89"/>
      <c r="O7" s="89"/>
      <c r="P7" s="89"/>
      <c r="Q7" s="89"/>
      <c r="R7" s="89"/>
      <c r="S7" s="89"/>
      <c r="T7" s="89"/>
      <c r="U7" s="89"/>
      <c r="V7" s="89"/>
      <c r="W7" s="89"/>
      <c r="X7" s="89"/>
    </row>
    <row r="8" spans="1:24" ht="18.75" customHeight="1" thickTop="1" thickBot="1" x14ac:dyDescent="0.2">
      <c r="A8" s="89"/>
      <c r="B8" s="135" t="s">
        <v>45</v>
      </c>
      <c r="C8" s="364"/>
      <c r="D8" s="91"/>
      <c r="E8" s="91"/>
      <c r="F8" s="91"/>
      <c r="G8" s="91"/>
      <c r="H8" s="91"/>
      <c r="I8" s="91"/>
      <c r="J8" s="91"/>
      <c r="K8" s="89"/>
      <c r="L8" s="89"/>
      <c r="M8" s="89"/>
      <c r="N8" s="89"/>
      <c r="O8" s="89"/>
      <c r="P8" s="89"/>
      <c r="Q8" s="89"/>
      <c r="R8" s="89"/>
      <c r="S8" s="89"/>
      <c r="T8" s="89"/>
      <c r="U8" s="89"/>
      <c r="V8" s="89"/>
      <c r="W8" s="89"/>
      <c r="X8" s="89"/>
    </row>
    <row r="9" spans="1:24" ht="18.75" customHeight="1" thickBot="1" x14ac:dyDescent="0.2">
      <c r="A9" s="89"/>
      <c r="B9" s="137"/>
      <c r="C9" s="138"/>
      <c r="D9" s="91"/>
      <c r="E9" s="91"/>
      <c r="F9" s="91"/>
      <c r="G9" s="91"/>
      <c r="H9" s="91"/>
      <c r="I9" s="91"/>
      <c r="J9" s="91"/>
      <c r="K9" s="89"/>
      <c r="L9" s="89"/>
      <c r="M9" s="89"/>
      <c r="N9" s="89"/>
      <c r="O9" s="89"/>
      <c r="P9" s="89"/>
      <c r="Q9" s="89"/>
      <c r="R9" s="89"/>
      <c r="S9" s="89"/>
      <c r="T9" s="89"/>
      <c r="U9" s="89"/>
      <c r="V9" s="89"/>
      <c r="W9" s="89"/>
      <c r="X9" s="89"/>
    </row>
    <row r="10" spans="1:24" ht="25.5" customHeight="1" x14ac:dyDescent="0.15">
      <c r="A10" s="89"/>
      <c r="B10" s="466" t="s">
        <v>46</v>
      </c>
      <c r="C10" s="486">
        <f>給与台帳シート!X25+SUM(D11:E11)</f>
        <v>0</v>
      </c>
      <c r="D10" s="149" t="s">
        <v>86</v>
      </c>
      <c r="E10" s="150" t="s">
        <v>87</v>
      </c>
      <c r="F10" s="89"/>
      <c r="G10" s="89"/>
      <c r="H10" s="89"/>
      <c r="I10" s="89"/>
      <c r="J10" s="89"/>
      <c r="K10" s="89"/>
      <c r="L10" s="89"/>
      <c r="M10" s="89"/>
      <c r="N10" s="89"/>
      <c r="O10" s="89"/>
      <c r="P10" s="89"/>
      <c r="Q10" s="89"/>
      <c r="R10" s="89"/>
      <c r="S10" s="89"/>
      <c r="T10" s="89"/>
      <c r="U10" s="89"/>
      <c r="V10" s="89"/>
      <c r="W10" s="89"/>
      <c r="X10" s="89"/>
    </row>
    <row r="11" spans="1:24" ht="18.75" customHeight="1" thickBot="1" x14ac:dyDescent="0.2">
      <c r="A11" s="89"/>
      <c r="B11" s="467"/>
      <c r="C11" s="472"/>
      <c r="D11" s="382"/>
      <c r="E11" s="365"/>
      <c r="F11" s="89"/>
      <c r="G11" s="89"/>
      <c r="H11" s="89"/>
      <c r="I11" s="89"/>
      <c r="J11" s="89"/>
      <c r="K11" s="89"/>
      <c r="L11" s="89"/>
      <c r="M11" s="89"/>
      <c r="N11" s="89"/>
      <c r="O11" s="89"/>
      <c r="P11" s="89"/>
      <c r="Q11" s="89"/>
      <c r="R11" s="89"/>
      <c r="S11" s="89"/>
      <c r="T11" s="89"/>
      <c r="U11" s="89"/>
      <c r="V11" s="89"/>
      <c r="W11" s="89"/>
      <c r="X11" s="89"/>
    </row>
    <row r="12" spans="1:24" ht="18.75" customHeight="1" x14ac:dyDescent="0.15">
      <c r="A12" s="89"/>
      <c r="B12" s="468" t="s">
        <v>47</v>
      </c>
      <c r="C12" s="487">
        <f>保険料算定シート!I24</f>
        <v>0</v>
      </c>
      <c r="D12" s="312" t="s">
        <v>186</v>
      </c>
      <c r="E12" s="250" t="s">
        <v>189</v>
      </c>
      <c r="F12" s="252" t="s">
        <v>190</v>
      </c>
      <c r="G12" s="252" t="s">
        <v>191</v>
      </c>
      <c r="H12" s="252" t="s">
        <v>192</v>
      </c>
      <c r="I12" s="253" t="s">
        <v>193</v>
      </c>
      <c r="J12" s="89"/>
      <c r="K12" s="89"/>
      <c r="L12" s="89"/>
      <c r="M12" s="89"/>
      <c r="N12" s="89"/>
      <c r="O12" s="89"/>
      <c r="P12" s="89"/>
      <c r="Q12" s="89"/>
      <c r="R12" s="89"/>
      <c r="S12" s="89"/>
      <c r="T12" s="89"/>
      <c r="U12" s="89"/>
      <c r="V12" s="89"/>
      <c r="W12" s="89"/>
      <c r="X12" s="89"/>
    </row>
    <row r="13" spans="1:24" ht="18.75" customHeight="1" thickBot="1" x14ac:dyDescent="0.2">
      <c r="A13" s="89"/>
      <c r="B13" s="469"/>
      <c r="C13" s="488"/>
      <c r="D13" s="251" t="s">
        <v>185</v>
      </c>
      <c r="E13" s="366"/>
      <c r="F13" s="366"/>
      <c r="G13" s="336"/>
      <c r="H13" s="336"/>
      <c r="I13" s="367"/>
      <c r="J13" s="89"/>
      <c r="K13" s="89"/>
      <c r="L13" s="89"/>
      <c r="M13" s="89"/>
      <c r="N13" s="89"/>
      <c r="O13" s="89"/>
      <c r="P13" s="89"/>
      <c r="Q13" s="89"/>
      <c r="R13" s="89"/>
      <c r="S13" s="89"/>
      <c r="T13" s="89"/>
      <c r="U13" s="89"/>
      <c r="V13" s="89"/>
      <c r="W13" s="89"/>
      <c r="X13" s="89"/>
    </row>
    <row r="14" spans="1:24" ht="18.75" customHeight="1" x14ac:dyDescent="0.15">
      <c r="A14" s="89"/>
      <c r="B14" s="470" t="s">
        <v>48</v>
      </c>
      <c r="C14" s="471">
        <f>保険料算定シート!I34</f>
        <v>0</v>
      </c>
      <c r="D14" s="313" t="s">
        <v>186</v>
      </c>
      <c r="E14" s="310" t="s">
        <v>187</v>
      </c>
      <c r="F14" s="311" t="s">
        <v>188</v>
      </c>
      <c r="G14" s="170"/>
      <c r="H14" s="171"/>
      <c r="I14" s="172"/>
      <c r="J14" s="89"/>
      <c r="K14" s="89"/>
      <c r="L14" s="89"/>
      <c r="M14" s="89"/>
      <c r="N14" s="89"/>
      <c r="O14" s="89"/>
      <c r="P14" s="89"/>
      <c r="Q14" s="89"/>
      <c r="R14" s="89"/>
      <c r="S14" s="89"/>
      <c r="T14" s="89"/>
      <c r="U14" s="89"/>
      <c r="V14" s="89"/>
      <c r="W14" s="89"/>
      <c r="X14" s="89"/>
    </row>
    <row r="15" spans="1:24" ht="18.75" customHeight="1" thickBot="1" x14ac:dyDescent="0.2">
      <c r="A15" s="89"/>
      <c r="B15" s="470"/>
      <c r="C15" s="472"/>
      <c r="D15" s="249" t="s">
        <v>185</v>
      </c>
      <c r="E15" s="346"/>
      <c r="F15" s="347"/>
      <c r="G15" s="173"/>
      <c r="H15" s="174"/>
      <c r="I15" s="174"/>
      <c r="J15" s="89"/>
      <c r="K15" s="89"/>
      <c r="L15" s="89"/>
      <c r="M15" s="89"/>
      <c r="N15" s="89"/>
      <c r="O15" s="89"/>
      <c r="P15" s="89"/>
      <c r="Q15" s="89"/>
      <c r="R15" s="89"/>
      <c r="S15" s="89"/>
      <c r="T15" s="89"/>
      <c r="U15" s="89"/>
      <c r="V15" s="89"/>
      <c r="W15" s="89"/>
      <c r="X15" s="89"/>
    </row>
    <row r="16" spans="1:24" ht="18.75" customHeight="1" thickBot="1" x14ac:dyDescent="0.2">
      <c r="A16" s="89"/>
      <c r="B16" s="139" t="s">
        <v>49</v>
      </c>
      <c r="C16" s="368"/>
      <c r="D16" s="167"/>
      <c r="E16" s="168"/>
      <c r="F16" s="168"/>
      <c r="G16" s="169"/>
      <c r="H16" s="169"/>
      <c r="I16" s="169"/>
      <c r="J16" s="169"/>
      <c r="K16" s="89"/>
      <c r="L16" s="89"/>
      <c r="M16" s="89"/>
      <c r="N16" s="89"/>
      <c r="O16" s="89"/>
      <c r="P16" s="89"/>
      <c r="Q16" s="89"/>
      <c r="R16" s="89"/>
      <c r="S16" s="89"/>
      <c r="T16" s="89"/>
      <c r="U16" s="89"/>
      <c r="V16" s="89"/>
      <c r="W16" s="89"/>
      <c r="X16" s="89"/>
    </row>
    <row r="17" spans="1:24" ht="18.75" customHeight="1" x14ac:dyDescent="0.15">
      <c r="A17" s="89"/>
      <c r="B17" s="177" t="s">
        <v>121</v>
      </c>
      <c r="C17" s="175"/>
      <c r="D17" s="158" t="s">
        <v>119</v>
      </c>
      <c r="E17" s="181" t="s">
        <v>75</v>
      </c>
      <c r="F17" s="457" t="s">
        <v>123</v>
      </c>
      <c r="G17" s="458"/>
      <c r="H17" s="463" t="s">
        <v>70</v>
      </c>
      <c r="I17" s="464"/>
      <c r="J17" s="465"/>
      <c r="K17" s="89"/>
      <c r="L17" s="89"/>
      <c r="M17" s="89"/>
      <c r="N17" s="89"/>
      <c r="O17" s="89"/>
      <c r="P17" s="89"/>
      <c r="Q17" s="89"/>
      <c r="R17" s="89"/>
      <c r="S17" s="89"/>
      <c r="T17" s="89"/>
      <c r="U17" s="89"/>
      <c r="V17" s="89"/>
      <c r="W17" s="89"/>
      <c r="X17" s="89"/>
    </row>
    <row r="18" spans="1:24" ht="18.75" customHeight="1" x14ac:dyDescent="0.15">
      <c r="A18" s="89"/>
      <c r="B18" s="178" t="s">
        <v>122</v>
      </c>
      <c r="C18" s="176"/>
      <c r="D18" s="159"/>
      <c r="E18" s="248"/>
      <c r="F18" s="459" t="s">
        <v>58</v>
      </c>
      <c r="G18" s="460"/>
      <c r="H18" s="459" t="s">
        <v>69</v>
      </c>
      <c r="I18" s="461"/>
      <c r="J18" s="462"/>
      <c r="K18" s="89"/>
      <c r="L18" s="89"/>
      <c r="M18" s="89"/>
      <c r="N18" s="89"/>
      <c r="O18" s="89"/>
      <c r="P18" s="89"/>
      <c r="Q18" s="89"/>
      <c r="R18" s="89"/>
      <c r="S18" s="89"/>
      <c r="T18" s="89"/>
      <c r="U18" s="89"/>
      <c r="V18" s="89"/>
      <c r="W18" s="89"/>
      <c r="X18" s="89"/>
    </row>
    <row r="19" spans="1:24" ht="18.75" customHeight="1" x14ac:dyDescent="0.15">
      <c r="A19" s="89"/>
      <c r="B19" s="474" t="s">
        <v>52</v>
      </c>
      <c r="C19" s="476"/>
      <c r="D19" s="152" t="s">
        <v>74</v>
      </c>
      <c r="E19" s="80" t="s">
        <v>75</v>
      </c>
      <c r="F19" s="81" t="s">
        <v>71</v>
      </c>
      <c r="G19" s="82" t="s">
        <v>72</v>
      </c>
      <c r="H19" s="478" t="s">
        <v>93</v>
      </c>
      <c r="I19" s="479"/>
      <c r="J19" s="155" t="s">
        <v>94</v>
      </c>
      <c r="K19" s="89"/>
      <c r="L19" s="89"/>
      <c r="M19" s="89"/>
      <c r="N19" s="89"/>
      <c r="O19" s="89"/>
      <c r="P19" s="89"/>
      <c r="Q19" s="89"/>
      <c r="R19" s="89"/>
      <c r="S19" s="89"/>
      <c r="T19" s="89"/>
      <c r="U19" s="89"/>
      <c r="V19" s="89"/>
      <c r="W19" s="89"/>
      <c r="X19" s="89"/>
    </row>
    <row r="20" spans="1:24" ht="18.75" customHeight="1" x14ac:dyDescent="0.15">
      <c r="A20" s="89"/>
      <c r="B20" s="475"/>
      <c r="C20" s="477"/>
      <c r="D20" s="159"/>
      <c r="E20" s="248"/>
      <c r="F20" s="370"/>
      <c r="G20" s="371"/>
      <c r="H20" s="480"/>
      <c r="I20" s="481"/>
      <c r="J20" s="372"/>
      <c r="K20" s="89"/>
      <c r="L20" s="89"/>
      <c r="M20" s="89"/>
      <c r="N20" s="89"/>
      <c r="O20" s="89"/>
      <c r="P20" s="89"/>
      <c r="Q20" s="89"/>
      <c r="R20" s="89"/>
      <c r="S20" s="89"/>
      <c r="T20" s="89"/>
      <c r="U20" s="89"/>
      <c r="V20" s="89"/>
      <c r="W20" s="89"/>
      <c r="X20" s="89"/>
    </row>
    <row r="21" spans="1:24" ht="18.75" customHeight="1" x14ac:dyDescent="0.15">
      <c r="A21" s="89"/>
      <c r="B21" s="482" t="s">
        <v>95</v>
      </c>
      <c r="C21" s="476"/>
      <c r="D21" s="153" t="s">
        <v>74</v>
      </c>
      <c r="E21" s="85" t="s">
        <v>75</v>
      </c>
      <c r="F21" s="83" t="s">
        <v>71</v>
      </c>
      <c r="G21" s="84" t="s">
        <v>72</v>
      </c>
      <c r="H21" s="484" t="s">
        <v>93</v>
      </c>
      <c r="I21" s="485"/>
      <c r="J21" s="154" t="s">
        <v>94</v>
      </c>
      <c r="K21" s="89"/>
      <c r="L21" s="89"/>
      <c r="M21" s="89"/>
      <c r="N21" s="89"/>
      <c r="O21" s="89"/>
      <c r="P21" s="89"/>
      <c r="Q21" s="89"/>
      <c r="R21" s="89"/>
      <c r="S21" s="89"/>
      <c r="T21" s="89"/>
      <c r="U21" s="89"/>
      <c r="V21" s="89"/>
      <c r="W21" s="89"/>
      <c r="X21" s="89"/>
    </row>
    <row r="22" spans="1:24" ht="18.75" customHeight="1" x14ac:dyDescent="0.15">
      <c r="A22" s="89"/>
      <c r="B22" s="483"/>
      <c r="C22" s="477"/>
      <c r="D22" s="159"/>
      <c r="E22" s="248"/>
      <c r="F22" s="370"/>
      <c r="G22" s="371"/>
      <c r="H22" s="480"/>
      <c r="I22" s="481"/>
      <c r="J22" s="372"/>
      <c r="K22" s="89"/>
      <c r="L22" s="89"/>
      <c r="M22" s="89"/>
      <c r="N22" s="89"/>
      <c r="O22" s="89"/>
      <c r="P22" s="89"/>
      <c r="Q22" s="89"/>
      <c r="R22" s="89"/>
      <c r="S22" s="89"/>
      <c r="T22" s="89"/>
      <c r="U22" s="89"/>
      <c r="V22" s="89"/>
      <c r="W22" s="89"/>
      <c r="X22" s="89"/>
    </row>
    <row r="23" spans="1:24" ht="18.75" customHeight="1" x14ac:dyDescent="0.15">
      <c r="A23" s="89"/>
      <c r="B23" s="474" t="s">
        <v>96</v>
      </c>
      <c r="C23" s="476"/>
      <c r="D23" s="152" t="s">
        <v>74</v>
      </c>
      <c r="E23" s="80" t="s">
        <v>75</v>
      </c>
      <c r="F23" s="81" t="s">
        <v>71</v>
      </c>
      <c r="G23" s="82" t="s">
        <v>72</v>
      </c>
      <c r="H23" s="478" t="s">
        <v>93</v>
      </c>
      <c r="I23" s="479"/>
      <c r="J23" s="155" t="s">
        <v>94</v>
      </c>
      <c r="K23" s="89"/>
      <c r="L23" s="89"/>
      <c r="M23" s="89"/>
      <c r="N23" s="89"/>
      <c r="O23" s="89"/>
      <c r="P23" s="89"/>
      <c r="Q23" s="89"/>
      <c r="R23" s="89"/>
      <c r="S23" s="89"/>
      <c r="T23" s="89"/>
      <c r="U23" s="89"/>
      <c r="V23" s="89"/>
      <c r="W23" s="89"/>
      <c r="X23" s="89"/>
    </row>
    <row r="24" spans="1:24" ht="18.75" customHeight="1" x14ac:dyDescent="0.15">
      <c r="A24" s="89"/>
      <c r="B24" s="475"/>
      <c r="C24" s="477"/>
      <c r="D24" s="159"/>
      <c r="E24" s="248"/>
      <c r="F24" s="370"/>
      <c r="G24" s="371"/>
      <c r="H24" s="480"/>
      <c r="I24" s="481"/>
      <c r="J24" s="372"/>
      <c r="K24" s="89"/>
      <c r="L24" s="89"/>
      <c r="M24" s="89"/>
      <c r="N24" s="89"/>
      <c r="O24" s="89"/>
      <c r="P24" s="89"/>
      <c r="Q24" s="89"/>
      <c r="R24" s="89"/>
      <c r="S24" s="89"/>
      <c r="T24" s="89"/>
      <c r="U24" s="89"/>
      <c r="V24" s="89"/>
      <c r="W24" s="89"/>
      <c r="X24" s="89"/>
    </row>
    <row r="25" spans="1:24" ht="18.75" customHeight="1" x14ac:dyDescent="0.15">
      <c r="A25" s="89"/>
      <c r="B25" s="482" t="s">
        <v>97</v>
      </c>
      <c r="C25" s="476"/>
      <c r="D25" s="153" t="s">
        <v>74</v>
      </c>
      <c r="E25" s="85" t="s">
        <v>75</v>
      </c>
      <c r="F25" s="83" t="s">
        <v>71</v>
      </c>
      <c r="G25" s="84" t="s">
        <v>72</v>
      </c>
      <c r="H25" s="484" t="s">
        <v>93</v>
      </c>
      <c r="I25" s="485"/>
      <c r="J25" s="154" t="s">
        <v>94</v>
      </c>
      <c r="K25" s="89"/>
      <c r="L25" s="89"/>
      <c r="M25" s="89"/>
      <c r="N25" s="89"/>
      <c r="O25" s="89"/>
      <c r="P25" s="89"/>
      <c r="Q25" s="89"/>
      <c r="R25" s="89"/>
      <c r="S25" s="89"/>
      <c r="T25" s="89"/>
      <c r="U25" s="89"/>
      <c r="V25" s="89"/>
      <c r="W25" s="89"/>
      <c r="X25" s="89"/>
    </row>
    <row r="26" spans="1:24" ht="18.75" customHeight="1" x14ac:dyDescent="0.15">
      <c r="A26" s="89"/>
      <c r="B26" s="497"/>
      <c r="C26" s="498"/>
      <c r="D26" s="373"/>
      <c r="E26" s="248"/>
      <c r="F26" s="374"/>
      <c r="G26" s="375"/>
      <c r="H26" s="499"/>
      <c r="I26" s="500"/>
      <c r="J26" s="376"/>
      <c r="K26" s="89"/>
      <c r="L26" s="89"/>
      <c r="M26" s="89"/>
      <c r="N26" s="89"/>
      <c r="O26" s="89"/>
      <c r="P26" s="89"/>
      <c r="Q26" s="89"/>
      <c r="R26" s="89"/>
      <c r="S26" s="89"/>
      <c r="T26" s="89"/>
      <c r="U26" s="89"/>
      <c r="V26" s="89"/>
      <c r="W26" s="89"/>
      <c r="X26" s="89"/>
    </row>
    <row r="27" spans="1:24" ht="18.75" customHeight="1" x14ac:dyDescent="0.15">
      <c r="A27" s="89"/>
      <c r="B27" s="140" t="s">
        <v>50</v>
      </c>
      <c r="C27" s="368">
        <v>0</v>
      </c>
      <c r="D27" s="445" t="s">
        <v>126</v>
      </c>
      <c r="E27" s="446"/>
      <c r="F27" s="446"/>
      <c r="G27" s="446"/>
      <c r="H27" s="446"/>
      <c r="I27" s="446"/>
      <c r="J27" s="447"/>
      <c r="K27" s="89"/>
      <c r="L27" s="89"/>
      <c r="M27" s="89"/>
      <c r="N27" s="89"/>
      <c r="O27" s="89"/>
      <c r="P27" s="89"/>
      <c r="Q27" s="89"/>
      <c r="R27" s="89"/>
      <c r="S27" s="89"/>
      <c r="T27" s="89"/>
      <c r="U27" s="89"/>
      <c r="V27" s="89"/>
      <c r="W27" s="89"/>
      <c r="X27" s="89"/>
    </row>
    <row r="28" spans="1:24" ht="18.75" customHeight="1" x14ac:dyDescent="0.15">
      <c r="A28" s="89"/>
      <c r="B28" s="189" t="s">
        <v>98</v>
      </c>
      <c r="C28" s="369">
        <v>0</v>
      </c>
      <c r="D28" s="448"/>
      <c r="E28" s="449"/>
      <c r="F28" s="449"/>
      <c r="G28" s="449"/>
      <c r="H28" s="449"/>
      <c r="I28" s="449"/>
      <c r="J28" s="450"/>
      <c r="K28" s="89"/>
      <c r="L28" s="89"/>
      <c r="M28" s="89"/>
      <c r="N28" s="89"/>
      <c r="O28" s="89"/>
      <c r="P28" s="89"/>
      <c r="Q28" s="89"/>
      <c r="R28" s="89"/>
      <c r="S28" s="89"/>
      <c r="T28" s="89"/>
      <c r="U28" s="89"/>
      <c r="V28" s="89"/>
      <c r="W28" s="89"/>
      <c r="X28" s="89"/>
    </row>
    <row r="29" spans="1:24" ht="18.75" customHeight="1" x14ac:dyDescent="0.15">
      <c r="A29" s="89"/>
      <c r="B29" s="140" t="s">
        <v>51</v>
      </c>
      <c r="C29" s="368">
        <v>0</v>
      </c>
      <c r="D29" s="451" t="s">
        <v>127</v>
      </c>
      <c r="E29" s="452"/>
      <c r="F29" s="452"/>
      <c r="G29" s="452"/>
      <c r="H29" s="452"/>
      <c r="I29" s="452"/>
      <c r="J29" s="453"/>
      <c r="K29" s="89"/>
      <c r="L29" s="89"/>
      <c r="M29" s="89"/>
      <c r="N29" s="89"/>
      <c r="O29" s="89"/>
      <c r="P29" s="89"/>
      <c r="Q29" s="89"/>
      <c r="R29" s="89"/>
      <c r="S29" s="89"/>
      <c r="T29" s="89"/>
      <c r="U29" s="89"/>
      <c r="V29" s="89"/>
      <c r="W29" s="89"/>
      <c r="X29" s="89"/>
    </row>
    <row r="30" spans="1:24" ht="18.75" customHeight="1" thickBot="1" x14ac:dyDescent="0.2">
      <c r="A30" s="89"/>
      <c r="B30" s="139" t="s">
        <v>54</v>
      </c>
      <c r="C30" s="368">
        <v>0</v>
      </c>
      <c r="D30" s="454" t="s">
        <v>128</v>
      </c>
      <c r="E30" s="455"/>
      <c r="F30" s="455"/>
      <c r="G30" s="455"/>
      <c r="H30" s="455"/>
      <c r="I30" s="455"/>
      <c r="J30" s="456"/>
      <c r="K30" s="89"/>
      <c r="L30" s="89"/>
      <c r="M30" s="89"/>
      <c r="N30" s="89"/>
      <c r="O30" s="89"/>
      <c r="P30" s="89"/>
      <c r="Q30" s="89"/>
      <c r="R30" s="89"/>
      <c r="S30" s="89"/>
      <c r="T30" s="89"/>
      <c r="U30" s="89"/>
      <c r="V30" s="89"/>
      <c r="W30" s="89"/>
      <c r="X30" s="89"/>
    </row>
    <row r="31" spans="1:24" ht="18.75" customHeight="1" thickBot="1" x14ac:dyDescent="0.2">
      <c r="A31" s="89"/>
      <c r="B31" s="141" t="s">
        <v>53</v>
      </c>
      <c r="C31" s="142">
        <v>380000</v>
      </c>
      <c r="D31" s="151"/>
      <c r="E31" s="151"/>
      <c r="F31" s="151"/>
      <c r="G31" s="151"/>
      <c r="H31" s="151"/>
      <c r="I31" s="151"/>
      <c r="J31" s="151"/>
      <c r="K31" s="89"/>
      <c r="L31" s="89"/>
      <c r="M31" s="89"/>
      <c r="N31" s="89"/>
      <c r="O31" s="89"/>
      <c r="P31" s="89"/>
      <c r="Q31" s="89"/>
      <c r="R31" s="89"/>
      <c r="S31" s="89"/>
      <c r="T31" s="89"/>
      <c r="U31" s="89"/>
      <c r="V31" s="89"/>
      <c r="W31" s="89"/>
      <c r="X31" s="89"/>
    </row>
    <row r="32" spans="1:24" ht="22.5" customHeight="1" thickTop="1" thickBot="1" x14ac:dyDescent="0.2">
      <c r="A32" s="89"/>
      <c r="B32" s="314" t="s">
        <v>99</v>
      </c>
      <c r="C32" s="303">
        <f>SUM(C10:C31)</f>
        <v>380000</v>
      </c>
      <c r="D32" s="91"/>
      <c r="E32" s="91"/>
      <c r="F32" s="91"/>
      <c r="G32" s="91"/>
      <c r="H32" s="91"/>
      <c r="I32" s="91"/>
      <c r="J32" s="91"/>
      <c r="K32" s="89"/>
      <c r="L32" s="89"/>
      <c r="M32" s="89"/>
      <c r="N32" s="89"/>
      <c r="O32" s="89"/>
      <c r="P32" s="89"/>
      <c r="Q32" s="89"/>
      <c r="R32" s="89"/>
      <c r="S32" s="89"/>
      <c r="T32" s="89"/>
      <c r="U32" s="89"/>
      <c r="V32" s="89"/>
      <c r="W32" s="89"/>
      <c r="X32" s="89"/>
    </row>
    <row r="33" spans="1:24" ht="8.25" customHeight="1" thickBot="1" x14ac:dyDescent="0.2">
      <c r="A33" s="89"/>
      <c r="B33" s="132"/>
      <c r="C33" s="90"/>
      <c r="D33" s="89"/>
      <c r="E33" s="89"/>
      <c r="F33" s="89"/>
      <c r="G33" s="89"/>
      <c r="H33" s="89"/>
      <c r="I33" s="89"/>
      <c r="J33" s="89"/>
      <c r="K33" s="89"/>
      <c r="L33" s="89"/>
      <c r="M33" s="89"/>
      <c r="N33" s="89"/>
      <c r="O33" s="89"/>
      <c r="P33" s="89"/>
      <c r="Q33" s="89"/>
      <c r="R33" s="89"/>
      <c r="S33" s="89"/>
      <c r="T33" s="89"/>
      <c r="U33" s="89"/>
      <c r="V33" s="89"/>
      <c r="W33" s="89"/>
      <c r="X33" s="89"/>
    </row>
    <row r="34" spans="1:24" ht="22.5" customHeight="1" thickBot="1" x14ac:dyDescent="0.2">
      <c r="A34" s="89"/>
      <c r="B34" s="315" t="s">
        <v>100</v>
      </c>
      <c r="C34" s="316">
        <f>ROUNDDOWN(IF((C8-C32)&lt;0,0,C8-C32),-3)</f>
        <v>0</v>
      </c>
      <c r="D34" s="443" t="s">
        <v>125</v>
      </c>
      <c r="E34" s="443"/>
      <c r="F34" s="443"/>
      <c r="G34" s="443"/>
      <c r="H34" s="443"/>
      <c r="I34" s="443"/>
      <c r="J34" s="444"/>
      <c r="K34" s="91"/>
      <c r="L34" s="89"/>
      <c r="M34" s="89"/>
      <c r="N34" s="89"/>
      <c r="O34" s="89"/>
      <c r="P34" s="89"/>
      <c r="Q34" s="89"/>
      <c r="R34" s="89"/>
      <c r="S34" s="89"/>
      <c r="T34" s="89"/>
      <c r="U34" s="89"/>
      <c r="V34" s="89"/>
      <c r="W34" s="89"/>
      <c r="X34" s="89"/>
    </row>
    <row r="35" spans="1:24" ht="8.25" customHeight="1" thickBot="1" x14ac:dyDescent="0.2">
      <c r="A35" s="89"/>
      <c r="B35" s="132"/>
      <c r="C35" s="90"/>
      <c r="D35" s="89"/>
      <c r="E35" s="89"/>
      <c r="F35" s="89"/>
      <c r="G35" s="89"/>
      <c r="H35" s="89"/>
      <c r="I35" s="89"/>
      <c r="J35" s="89"/>
      <c r="K35" s="89"/>
      <c r="L35" s="89"/>
      <c r="M35" s="89"/>
      <c r="N35" s="89"/>
      <c r="O35" s="89"/>
      <c r="P35" s="89"/>
      <c r="Q35" s="89"/>
      <c r="R35" s="89"/>
      <c r="S35" s="89"/>
      <c r="T35" s="89"/>
      <c r="U35" s="89"/>
      <c r="V35" s="89"/>
      <c r="W35" s="89"/>
      <c r="X35" s="89"/>
    </row>
    <row r="36" spans="1:24" ht="22.5" customHeight="1" thickTop="1" thickBot="1" x14ac:dyDescent="0.2">
      <c r="A36" s="89"/>
      <c r="B36" s="317" t="s">
        <v>101</v>
      </c>
      <c r="C36" s="377"/>
      <c r="D36" s="91"/>
      <c r="E36" s="489"/>
      <c r="F36" s="490"/>
      <c r="G36" s="490"/>
      <c r="H36" s="490"/>
      <c r="I36" s="491"/>
      <c r="J36" s="91"/>
      <c r="K36" s="91"/>
      <c r="L36" s="89"/>
      <c r="M36" s="89"/>
      <c r="N36" s="89"/>
      <c r="O36" s="89"/>
      <c r="P36" s="89"/>
      <c r="Q36" s="89"/>
      <c r="R36" s="89"/>
      <c r="S36" s="89"/>
      <c r="T36" s="89"/>
      <c r="U36" s="89"/>
      <c r="V36" s="89"/>
      <c r="W36" s="89"/>
      <c r="X36" s="89"/>
    </row>
    <row r="37" spans="1:24" ht="22.5" customHeight="1" thickTop="1" thickBot="1" x14ac:dyDescent="0.2">
      <c r="A37" s="89"/>
      <c r="B37" s="281" t="s">
        <v>102</v>
      </c>
      <c r="C37" s="378"/>
      <c r="D37" s="91"/>
      <c r="E37" s="91"/>
      <c r="F37" s="91"/>
      <c r="G37" s="91"/>
      <c r="H37" s="91"/>
      <c r="I37" s="91"/>
      <c r="J37" s="91"/>
      <c r="K37" s="91"/>
      <c r="L37" s="89"/>
      <c r="M37" s="89"/>
      <c r="N37" s="89"/>
      <c r="O37" s="89"/>
      <c r="P37" s="89"/>
      <c r="Q37" s="89"/>
      <c r="R37" s="89"/>
      <c r="S37" s="89"/>
      <c r="T37" s="89"/>
      <c r="U37" s="89"/>
      <c r="V37" s="89"/>
      <c r="W37" s="89"/>
      <c r="X37" s="89"/>
    </row>
    <row r="38" spans="1:24" ht="8.25" customHeight="1" thickBot="1" x14ac:dyDescent="0.2">
      <c r="A38" s="89"/>
      <c r="D38" s="89"/>
      <c r="E38" s="89"/>
      <c r="F38" s="89"/>
      <c r="G38" s="89"/>
      <c r="H38" s="89"/>
      <c r="I38" s="89"/>
      <c r="J38" s="89"/>
      <c r="K38" s="89"/>
      <c r="L38" s="89"/>
      <c r="M38" s="89"/>
      <c r="N38" s="89"/>
      <c r="O38" s="89"/>
      <c r="P38" s="89"/>
      <c r="Q38" s="89"/>
      <c r="R38" s="89"/>
      <c r="S38" s="89"/>
      <c r="T38" s="89"/>
      <c r="U38" s="89"/>
      <c r="V38" s="89"/>
      <c r="W38" s="89"/>
      <c r="X38" s="89"/>
    </row>
    <row r="39" spans="1:24" ht="22.5" customHeight="1" thickBot="1" x14ac:dyDescent="0.2">
      <c r="A39" s="89"/>
      <c r="B39" s="317" t="s">
        <v>114</v>
      </c>
      <c r="C39" s="318">
        <f>ROUNDDOWN((C34*C36-C37),0)</f>
        <v>0</v>
      </c>
      <c r="D39" s="91"/>
      <c r="E39" s="91"/>
      <c r="F39" s="91"/>
      <c r="G39" s="91"/>
      <c r="H39" s="91"/>
      <c r="I39" s="91"/>
      <c r="J39" s="91"/>
      <c r="K39" s="91"/>
      <c r="L39" s="89"/>
      <c r="M39" s="89"/>
      <c r="N39" s="89"/>
      <c r="O39" s="89"/>
      <c r="P39" s="89"/>
      <c r="Q39" s="89"/>
      <c r="R39" s="89"/>
      <c r="S39" s="89"/>
      <c r="T39" s="89"/>
      <c r="U39" s="89"/>
      <c r="V39" s="89"/>
      <c r="W39" s="89"/>
      <c r="X39" s="89"/>
    </row>
    <row r="40" spans="1:24" ht="22.5" customHeight="1" thickBot="1" x14ac:dyDescent="0.2">
      <c r="A40" s="89"/>
      <c r="B40" s="319" t="s">
        <v>115</v>
      </c>
      <c r="C40" s="379"/>
      <c r="D40" s="494" t="s">
        <v>129</v>
      </c>
      <c r="E40" s="495"/>
      <c r="F40" s="495"/>
      <c r="G40" s="495"/>
      <c r="H40" s="495"/>
      <c r="I40" s="495"/>
      <c r="J40" s="496"/>
      <c r="K40" s="91"/>
      <c r="L40" s="89"/>
      <c r="M40" s="89"/>
      <c r="N40" s="89"/>
      <c r="O40" s="89"/>
      <c r="P40" s="89"/>
      <c r="Q40" s="89"/>
      <c r="R40" s="89"/>
      <c r="S40" s="89"/>
      <c r="T40" s="89"/>
      <c r="U40" s="89"/>
      <c r="V40" s="89"/>
      <c r="W40" s="89"/>
      <c r="X40" s="89"/>
    </row>
    <row r="41" spans="1:24" ht="22.5" customHeight="1" thickBot="1" x14ac:dyDescent="0.2">
      <c r="A41" s="89"/>
      <c r="B41" s="320" t="s">
        <v>116</v>
      </c>
      <c r="C41" s="302">
        <f>C39-C40</f>
        <v>0</v>
      </c>
      <c r="D41" s="91"/>
      <c r="E41" s="91"/>
      <c r="F41" s="91"/>
      <c r="G41" s="91"/>
      <c r="H41" s="91"/>
      <c r="I41" s="91"/>
      <c r="J41" s="91"/>
      <c r="K41" s="91"/>
      <c r="L41" s="89"/>
      <c r="M41" s="89"/>
      <c r="N41" s="89"/>
      <c r="O41" s="89"/>
      <c r="P41" s="89"/>
      <c r="Q41" s="89"/>
      <c r="R41" s="89"/>
      <c r="S41" s="89"/>
      <c r="T41" s="89"/>
      <c r="U41" s="89"/>
      <c r="V41" s="89"/>
      <c r="W41" s="89"/>
      <c r="X41" s="89"/>
    </row>
    <row r="42" spans="1:24" ht="22.5" customHeight="1" thickBot="1" x14ac:dyDescent="0.2">
      <c r="A42" s="89"/>
      <c r="B42" s="321" t="s">
        <v>113</v>
      </c>
      <c r="C42" s="380">
        <f>ROUNDDOWN(C41*102.1%,-2)</f>
        <v>0</v>
      </c>
      <c r="D42" s="443" t="s">
        <v>222</v>
      </c>
      <c r="E42" s="443"/>
      <c r="F42" s="443"/>
      <c r="G42" s="443"/>
      <c r="H42" s="443"/>
      <c r="I42" s="443"/>
      <c r="J42" s="444"/>
      <c r="K42" s="91"/>
      <c r="L42" s="89"/>
      <c r="M42" s="89"/>
      <c r="N42" s="89"/>
      <c r="O42" s="89"/>
      <c r="P42" s="89"/>
      <c r="Q42" s="89"/>
      <c r="R42" s="89"/>
      <c r="S42" s="89"/>
      <c r="T42" s="89"/>
      <c r="U42" s="89"/>
      <c r="V42" s="89"/>
      <c r="W42" s="89"/>
      <c r="X42" s="89"/>
    </row>
    <row r="43" spans="1:24" ht="8.25" customHeight="1" thickBot="1" x14ac:dyDescent="0.2">
      <c r="A43" s="89"/>
      <c r="D43" s="89"/>
      <c r="E43" s="89"/>
      <c r="F43" s="89"/>
      <c r="G43" s="89"/>
      <c r="H43" s="89"/>
      <c r="I43" s="89"/>
      <c r="J43" s="89"/>
      <c r="K43" s="89"/>
      <c r="L43" s="89"/>
      <c r="M43" s="89"/>
      <c r="N43" s="89"/>
      <c r="O43" s="89"/>
      <c r="P43" s="89"/>
      <c r="Q43" s="89"/>
      <c r="R43" s="89"/>
      <c r="S43" s="89"/>
      <c r="T43" s="89"/>
      <c r="U43" s="89"/>
      <c r="V43" s="89"/>
      <c r="W43" s="89"/>
      <c r="X43" s="89"/>
    </row>
    <row r="44" spans="1:24" ht="22.5" customHeight="1" thickBot="1" x14ac:dyDescent="0.2">
      <c r="A44" s="89"/>
      <c r="B44" s="322" t="s">
        <v>110</v>
      </c>
      <c r="C44" s="323">
        <f>給与台帳シート!Z25</f>
        <v>0</v>
      </c>
      <c r="D44" s="91"/>
      <c r="E44" s="91"/>
      <c r="F44" s="91"/>
      <c r="G44" s="91"/>
      <c r="H44" s="91"/>
      <c r="I44" s="91"/>
      <c r="J44" s="91"/>
      <c r="K44" s="91"/>
      <c r="L44" s="89"/>
      <c r="M44" s="89"/>
      <c r="N44" s="89"/>
      <c r="O44" s="89"/>
      <c r="P44" s="89"/>
      <c r="Q44" s="89"/>
      <c r="R44" s="89"/>
      <c r="S44" s="89"/>
      <c r="T44" s="89"/>
      <c r="U44" s="89"/>
      <c r="V44" s="89"/>
      <c r="W44" s="89"/>
      <c r="X44" s="89"/>
    </row>
    <row r="45" spans="1:24" ht="22.5" customHeight="1" thickBot="1" x14ac:dyDescent="0.2">
      <c r="A45" s="89"/>
      <c r="B45" s="281" t="s">
        <v>111</v>
      </c>
      <c r="C45" s="324">
        <f>-(C42-C44)</f>
        <v>0</v>
      </c>
      <c r="D45" s="504" t="s">
        <v>124</v>
      </c>
      <c r="E45" s="504"/>
      <c r="F45" s="504"/>
      <c r="G45" s="504"/>
      <c r="H45" s="504"/>
      <c r="I45" s="504"/>
      <c r="J45" s="505"/>
      <c r="K45" s="91"/>
      <c r="L45" s="89"/>
      <c r="M45" s="89"/>
      <c r="N45" s="89"/>
      <c r="O45" s="89"/>
      <c r="P45" s="89"/>
      <c r="Q45" s="89"/>
      <c r="R45" s="89"/>
      <c r="S45" s="89"/>
      <c r="T45" s="89"/>
      <c r="U45" s="89"/>
      <c r="V45" s="89"/>
      <c r="W45" s="89"/>
      <c r="X45" s="89"/>
    </row>
    <row r="46" spans="1:24" ht="18.75" customHeight="1" thickBot="1" x14ac:dyDescent="0.2">
      <c r="A46" s="89"/>
      <c r="B46" s="132"/>
      <c r="C46" s="90"/>
      <c r="D46" s="89"/>
      <c r="E46" s="89"/>
      <c r="F46" s="89"/>
      <c r="G46" s="89"/>
      <c r="H46" s="89"/>
      <c r="I46" s="89"/>
      <c r="J46" s="89"/>
      <c r="K46" s="89"/>
      <c r="L46" s="89"/>
      <c r="M46" s="89"/>
      <c r="N46" s="89"/>
      <c r="O46" s="89"/>
      <c r="P46" s="89"/>
      <c r="Q46" s="89"/>
      <c r="R46" s="89"/>
      <c r="S46" s="89"/>
      <c r="T46" s="89"/>
      <c r="U46" s="89"/>
      <c r="V46" s="89"/>
      <c r="W46" s="89"/>
      <c r="X46" s="89"/>
    </row>
    <row r="47" spans="1:24" ht="129.75" customHeight="1" thickTop="1" thickBot="1" x14ac:dyDescent="0.2">
      <c r="A47" s="89"/>
      <c r="B47" s="501" t="s">
        <v>238</v>
      </c>
      <c r="C47" s="502"/>
      <c r="D47" s="502"/>
      <c r="E47" s="502"/>
      <c r="F47" s="502"/>
      <c r="G47" s="502"/>
      <c r="H47" s="502"/>
      <c r="I47" s="502"/>
      <c r="J47" s="503"/>
      <c r="K47" s="89"/>
      <c r="L47" s="89"/>
      <c r="M47" s="89"/>
      <c r="N47" s="89"/>
      <c r="O47" s="89"/>
      <c r="P47" s="89"/>
      <c r="Q47" s="89"/>
      <c r="R47" s="89"/>
      <c r="S47" s="89"/>
      <c r="T47" s="89"/>
      <c r="U47" s="89"/>
      <c r="V47" s="89"/>
      <c r="W47" s="89"/>
      <c r="X47" s="89"/>
    </row>
    <row r="48" spans="1:24" ht="18.75" customHeight="1" thickTop="1" x14ac:dyDescent="0.15">
      <c r="A48" s="89"/>
      <c r="B48" s="132"/>
      <c r="C48" s="90"/>
      <c r="D48" s="89"/>
      <c r="E48" s="89"/>
      <c r="F48" s="89"/>
      <c r="G48" s="89"/>
      <c r="H48" s="89"/>
      <c r="I48" s="89"/>
      <c r="J48" s="89"/>
      <c r="K48" s="89"/>
      <c r="L48" s="89"/>
      <c r="M48" s="89"/>
      <c r="N48" s="89"/>
      <c r="O48" s="89"/>
      <c r="P48" s="89"/>
      <c r="Q48" s="89"/>
      <c r="R48" s="89"/>
      <c r="S48" s="89"/>
      <c r="T48" s="89"/>
      <c r="U48" s="89"/>
      <c r="V48" s="89"/>
      <c r="W48" s="89"/>
      <c r="X48" s="89"/>
    </row>
    <row r="49" spans="1:24" ht="18.75" customHeight="1" x14ac:dyDescent="0.15">
      <c r="A49" s="89"/>
      <c r="B49" s="132"/>
      <c r="C49" s="90"/>
      <c r="D49" s="89"/>
      <c r="E49" s="89"/>
      <c r="F49" s="89"/>
      <c r="G49" s="89"/>
      <c r="H49" s="89"/>
      <c r="I49" s="89"/>
      <c r="J49" s="89"/>
      <c r="K49" s="89"/>
      <c r="L49" s="89"/>
      <c r="M49" s="89"/>
      <c r="N49" s="89"/>
      <c r="O49" s="89"/>
      <c r="P49" s="89"/>
      <c r="Q49" s="89"/>
      <c r="R49" s="89"/>
      <c r="S49" s="89"/>
      <c r="T49" s="89"/>
      <c r="U49" s="89"/>
      <c r="V49" s="89"/>
      <c r="W49" s="89"/>
      <c r="X49" s="89"/>
    </row>
    <row r="50" spans="1:24" ht="18.75" customHeight="1" x14ac:dyDescent="0.15">
      <c r="A50" s="89"/>
      <c r="B50" s="132"/>
      <c r="C50" s="90"/>
      <c r="D50" s="89"/>
      <c r="E50" s="89"/>
      <c r="F50" s="89"/>
      <c r="G50" s="89"/>
      <c r="H50" s="89"/>
      <c r="I50" s="89"/>
      <c r="J50" s="89"/>
      <c r="K50" s="89"/>
      <c r="L50" s="89"/>
      <c r="M50" s="89"/>
      <c r="N50" s="89"/>
      <c r="O50" s="89"/>
      <c r="P50" s="89"/>
      <c r="Q50" s="89"/>
      <c r="R50" s="89"/>
      <c r="S50" s="89"/>
      <c r="T50" s="89"/>
      <c r="U50" s="89"/>
      <c r="V50" s="89"/>
      <c r="W50" s="89"/>
      <c r="X50" s="89"/>
    </row>
    <row r="51" spans="1:24" ht="18.75" customHeight="1" x14ac:dyDescent="0.15">
      <c r="A51" s="89"/>
      <c r="B51" s="132"/>
      <c r="C51" s="90"/>
      <c r="D51" s="89"/>
      <c r="E51" s="89"/>
      <c r="F51" s="89"/>
      <c r="G51" s="89"/>
      <c r="H51" s="89"/>
      <c r="I51" s="89"/>
      <c r="J51" s="89"/>
      <c r="K51" s="89"/>
      <c r="L51" s="89"/>
      <c r="M51" s="89"/>
      <c r="N51" s="89"/>
      <c r="O51" s="89"/>
      <c r="P51" s="89"/>
      <c r="Q51" s="89"/>
      <c r="R51" s="89"/>
      <c r="S51" s="89"/>
      <c r="T51" s="89"/>
      <c r="U51" s="89"/>
      <c r="V51" s="89"/>
      <c r="W51" s="89"/>
      <c r="X51" s="89"/>
    </row>
    <row r="52" spans="1:24" ht="18.75" customHeight="1" x14ac:dyDescent="0.15"/>
    <row r="53" spans="1:24" ht="18.75" customHeight="1" x14ac:dyDescent="0.15"/>
    <row r="54" spans="1:24" ht="18.75" customHeight="1" x14ac:dyDescent="0.15"/>
    <row r="55" spans="1:24" ht="18.75" customHeight="1" x14ac:dyDescent="0.15"/>
    <row r="56" spans="1:24" ht="18.75" customHeight="1" x14ac:dyDescent="0.15"/>
    <row r="57" spans="1:24" ht="18.75" customHeight="1" x14ac:dyDescent="0.15"/>
    <row r="58" spans="1:24" ht="18.75" customHeight="1" x14ac:dyDescent="0.15"/>
    <row r="59" spans="1:24" ht="18.75" customHeight="1" x14ac:dyDescent="0.15"/>
    <row r="60" spans="1:24" ht="18.75" customHeight="1" x14ac:dyDescent="0.15"/>
    <row r="61" spans="1:24" ht="18.75" customHeight="1" x14ac:dyDescent="0.15"/>
    <row r="62" spans="1:24" ht="18.75" customHeight="1" x14ac:dyDescent="0.15">
      <c r="A62" s="492" t="s">
        <v>112</v>
      </c>
      <c r="B62" s="493"/>
      <c r="C62" s="493"/>
      <c r="D62" s="493"/>
      <c r="E62" s="493"/>
      <c r="F62" s="493"/>
      <c r="G62" s="493"/>
      <c r="H62" s="493"/>
      <c r="I62" s="493"/>
      <c r="J62" s="493"/>
      <c r="K62" s="493"/>
      <c r="L62" s="493"/>
    </row>
    <row r="63" spans="1:24" ht="18.75" customHeight="1" x14ac:dyDescent="0.15"/>
    <row r="64" spans="1:24" ht="18.75" customHeight="1" x14ac:dyDescent="0.15">
      <c r="C64" s="86">
        <v>0.05</v>
      </c>
      <c r="D64" s="1" t="s">
        <v>76</v>
      </c>
      <c r="F64" s="79" t="s">
        <v>57</v>
      </c>
      <c r="G64" s="79" t="s">
        <v>69</v>
      </c>
      <c r="H64" s="79" t="s">
        <v>69</v>
      </c>
      <c r="I64" s="79"/>
      <c r="J64" s="2" t="s">
        <v>55</v>
      </c>
    </row>
    <row r="65" spans="3:10" ht="18.75" customHeight="1" x14ac:dyDescent="0.15">
      <c r="C65" s="86">
        <v>0.1</v>
      </c>
      <c r="D65" s="1" t="s">
        <v>77</v>
      </c>
      <c r="F65" s="79" t="s">
        <v>58</v>
      </c>
      <c r="G65" s="79" t="s">
        <v>73</v>
      </c>
      <c r="H65" s="79" t="s">
        <v>59</v>
      </c>
      <c r="J65" s="2" t="s">
        <v>56</v>
      </c>
    </row>
    <row r="66" spans="3:10" ht="18.75" customHeight="1" x14ac:dyDescent="0.15">
      <c r="C66" s="86">
        <v>0.2</v>
      </c>
      <c r="D66" s="1" t="s">
        <v>78</v>
      </c>
      <c r="G66" s="79"/>
      <c r="H66" s="79" t="s">
        <v>60</v>
      </c>
    </row>
    <row r="67" spans="3:10" ht="18.75" customHeight="1" x14ac:dyDescent="0.15">
      <c r="C67" s="86">
        <v>0.23</v>
      </c>
      <c r="D67" s="1" t="s">
        <v>79</v>
      </c>
      <c r="F67" s="2" t="s">
        <v>55</v>
      </c>
      <c r="G67" s="79"/>
      <c r="H67" s="79" t="s">
        <v>61</v>
      </c>
    </row>
    <row r="68" spans="3:10" ht="18.75" customHeight="1" x14ac:dyDescent="0.15">
      <c r="C68" s="86">
        <v>0.33</v>
      </c>
      <c r="D68" s="1" t="s">
        <v>80</v>
      </c>
      <c r="F68" s="2" t="s">
        <v>56</v>
      </c>
      <c r="G68" s="79"/>
      <c r="H68" s="79" t="s">
        <v>62</v>
      </c>
    </row>
    <row r="69" spans="3:10" ht="18.75" customHeight="1" x14ac:dyDescent="0.15">
      <c r="C69" s="86">
        <v>0.4</v>
      </c>
      <c r="D69" s="1" t="s">
        <v>81</v>
      </c>
      <c r="G69" s="79"/>
      <c r="H69" s="79" t="s">
        <v>63</v>
      </c>
    </row>
    <row r="70" spans="3:10" ht="18.75" customHeight="1" x14ac:dyDescent="0.15">
      <c r="C70" s="86">
        <v>0.45</v>
      </c>
      <c r="D70" s="1" t="s">
        <v>82</v>
      </c>
      <c r="G70" s="79"/>
      <c r="H70" s="79" t="s">
        <v>64</v>
      </c>
    </row>
    <row r="71" spans="3:10" ht="18.75" customHeight="1" x14ac:dyDescent="0.15">
      <c r="C71" s="157">
        <v>0</v>
      </c>
      <c r="D71" s="1" t="s">
        <v>83</v>
      </c>
      <c r="G71" s="79"/>
      <c r="H71" s="79" t="s">
        <v>65</v>
      </c>
    </row>
    <row r="72" spans="3:10" ht="18.75" customHeight="1" x14ac:dyDescent="0.15">
      <c r="C72" s="157">
        <v>270000</v>
      </c>
      <c r="D72" s="1" t="s">
        <v>84</v>
      </c>
      <c r="G72" s="79"/>
      <c r="H72" s="79" t="s">
        <v>66</v>
      </c>
    </row>
    <row r="73" spans="3:10" ht="18.75" customHeight="1" x14ac:dyDescent="0.15">
      <c r="C73" s="157">
        <v>400000</v>
      </c>
      <c r="D73" s="1" t="s">
        <v>85</v>
      </c>
      <c r="G73" s="79"/>
      <c r="H73" s="79" t="s">
        <v>67</v>
      </c>
    </row>
    <row r="74" spans="3:10" ht="18.75" customHeight="1" x14ac:dyDescent="0.15">
      <c r="C74" s="157">
        <v>0</v>
      </c>
      <c r="E74" s="79" t="s">
        <v>103</v>
      </c>
      <c r="G74" s="79"/>
      <c r="H74" s="79" t="s">
        <v>68</v>
      </c>
    </row>
    <row r="75" spans="3:10" ht="18.75" customHeight="1" x14ac:dyDescent="0.15">
      <c r="C75" s="157">
        <v>750000</v>
      </c>
      <c r="D75" s="79" t="s">
        <v>120</v>
      </c>
      <c r="E75" s="79" t="s">
        <v>104</v>
      </c>
      <c r="G75" s="79"/>
    </row>
    <row r="76" spans="3:10" ht="18.75" customHeight="1" x14ac:dyDescent="0.15">
      <c r="C76" s="157"/>
      <c r="D76" s="79" t="s">
        <v>92</v>
      </c>
      <c r="E76" s="79" t="s">
        <v>105</v>
      </c>
      <c r="G76" s="79"/>
    </row>
    <row r="77" spans="3:10" ht="18.75" customHeight="1" x14ac:dyDescent="0.15">
      <c r="C77" s="157">
        <v>0</v>
      </c>
      <c r="E77" s="79" t="s">
        <v>106</v>
      </c>
      <c r="G77" s="79"/>
      <c r="H77" s="79" t="s">
        <v>88</v>
      </c>
    </row>
    <row r="78" spans="3:10" ht="18.75" customHeight="1" x14ac:dyDescent="0.15">
      <c r="C78" s="157">
        <v>380000</v>
      </c>
      <c r="E78" s="79" t="s">
        <v>107</v>
      </c>
      <c r="H78" s="79" t="s">
        <v>89</v>
      </c>
    </row>
    <row r="79" spans="3:10" ht="18.75" customHeight="1" x14ac:dyDescent="0.15">
      <c r="C79" s="157">
        <v>480000</v>
      </c>
      <c r="E79" s="79" t="s">
        <v>108</v>
      </c>
      <c r="H79" s="79" t="s">
        <v>90</v>
      </c>
    </row>
    <row r="80" spans="3:10" ht="18.75" customHeight="1" x14ac:dyDescent="0.15">
      <c r="C80" s="157"/>
      <c r="E80" s="79" t="s">
        <v>109</v>
      </c>
      <c r="H80" s="79" t="s">
        <v>91</v>
      </c>
    </row>
    <row r="81" spans="3:8" ht="18.75" customHeight="1" x14ac:dyDescent="0.15">
      <c r="C81" s="157"/>
      <c r="H81" s="79" t="s">
        <v>92</v>
      </c>
    </row>
    <row r="82" spans="3:8" ht="18.75" customHeight="1" x14ac:dyDescent="0.15">
      <c r="C82" s="157">
        <v>380000</v>
      </c>
    </row>
    <row r="83" spans="3:8" ht="18.75" customHeight="1" x14ac:dyDescent="0.15">
      <c r="C83" s="157">
        <v>360000</v>
      </c>
    </row>
    <row r="84" spans="3:8" ht="18.75" customHeight="1" x14ac:dyDescent="0.15">
      <c r="C84" s="157">
        <v>310000</v>
      </c>
    </row>
    <row r="85" spans="3:8" ht="18.75" customHeight="1" x14ac:dyDescent="0.15">
      <c r="C85" s="157">
        <v>260000</v>
      </c>
    </row>
    <row r="86" spans="3:8" ht="18.75" customHeight="1" x14ac:dyDescent="0.15">
      <c r="C86" s="157">
        <v>210000</v>
      </c>
    </row>
    <row r="87" spans="3:8" ht="18.75" customHeight="1" x14ac:dyDescent="0.15">
      <c r="C87" s="157">
        <v>160000</v>
      </c>
    </row>
    <row r="88" spans="3:8" ht="18.75" customHeight="1" x14ac:dyDescent="0.15">
      <c r="C88" s="157">
        <v>110000</v>
      </c>
    </row>
    <row r="89" spans="3:8" ht="18.75" customHeight="1" x14ac:dyDescent="0.15">
      <c r="C89" s="157">
        <v>60000</v>
      </c>
    </row>
    <row r="90" spans="3:8" ht="18.75" customHeight="1" x14ac:dyDescent="0.15">
      <c r="C90" s="157">
        <v>30000</v>
      </c>
    </row>
    <row r="91" spans="3:8" ht="18.75" customHeight="1" x14ac:dyDescent="0.15">
      <c r="C91" s="157">
        <v>0</v>
      </c>
    </row>
    <row r="92" spans="3:8" ht="18.75" customHeight="1" x14ac:dyDescent="0.15">
      <c r="C92" s="157"/>
    </row>
    <row r="93" spans="3:8" ht="18.75" customHeight="1" x14ac:dyDescent="0.15">
      <c r="C93" s="157">
        <v>630000</v>
      </c>
    </row>
    <row r="94" spans="3:8" ht="18.75" customHeight="1" x14ac:dyDescent="0.15">
      <c r="C94" s="157">
        <v>580000</v>
      </c>
    </row>
    <row r="95" spans="3:8" ht="18.75" customHeight="1" x14ac:dyDescent="0.15">
      <c r="C95" s="157">
        <v>480000</v>
      </c>
    </row>
    <row r="96" spans="3:8" ht="18.75" customHeight="1" x14ac:dyDescent="0.15">
      <c r="C96" s="157">
        <v>380000</v>
      </c>
    </row>
    <row r="97" spans="3:3" ht="18.75" customHeight="1" x14ac:dyDescent="0.15">
      <c r="C97" s="157">
        <v>0</v>
      </c>
    </row>
    <row r="98" spans="3:3" ht="18.75" customHeight="1" x14ac:dyDescent="0.15">
      <c r="C98" s="157"/>
    </row>
    <row r="99" spans="3:3" ht="18.75" customHeight="1" x14ac:dyDescent="0.15">
      <c r="C99" s="157">
        <v>350000</v>
      </c>
    </row>
    <row r="100" spans="3:3" ht="18.75" customHeight="1" x14ac:dyDescent="0.15">
      <c r="C100" s="157">
        <v>270000</v>
      </c>
    </row>
    <row r="101" spans="3:3" ht="18.75" customHeight="1" x14ac:dyDescent="0.15">
      <c r="C101" s="157">
        <v>0</v>
      </c>
    </row>
    <row r="102" spans="3:3" ht="18.75" customHeight="1" x14ac:dyDescent="0.15">
      <c r="C102" s="157"/>
    </row>
    <row r="103" spans="3:3" ht="18.75" customHeight="1" x14ac:dyDescent="0.15">
      <c r="C103" s="157">
        <v>270000</v>
      </c>
    </row>
    <row r="104" spans="3:3" ht="18.75" customHeight="1" x14ac:dyDescent="0.15">
      <c r="C104" s="157">
        <v>0</v>
      </c>
    </row>
    <row r="105" spans="3:3" ht="18.75" customHeight="1" x14ac:dyDescent="0.15">
      <c r="C105" s="157"/>
    </row>
    <row r="106" spans="3:3" ht="18.75" customHeight="1" x14ac:dyDescent="0.15">
      <c r="C106" s="157">
        <v>0</v>
      </c>
    </row>
    <row r="107" spans="3:3" ht="18.75" customHeight="1" x14ac:dyDescent="0.15">
      <c r="C107" s="182">
        <v>97500</v>
      </c>
    </row>
    <row r="108" spans="3:3" ht="18.75" customHeight="1" x14ac:dyDescent="0.15">
      <c r="C108" s="182">
        <v>427500</v>
      </c>
    </row>
    <row r="109" spans="3:3" ht="18.75" customHeight="1" x14ac:dyDescent="0.15">
      <c r="C109" s="182">
        <v>636000</v>
      </c>
    </row>
    <row r="110" spans="3:3" ht="18.75" customHeight="1" x14ac:dyDescent="0.15">
      <c r="C110" s="182">
        <v>1536000</v>
      </c>
    </row>
    <row r="111" spans="3:3" ht="18.75" customHeight="1" x14ac:dyDescent="0.15">
      <c r="C111" s="182">
        <v>2796000</v>
      </c>
    </row>
    <row r="112" spans="3:3" ht="18.75" customHeight="1" x14ac:dyDescent="0.15">
      <c r="C112" s="182">
        <v>4796000</v>
      </c>
    </row>
    <row r="113" spans="3:3" ht="18.75" customHeight="1" x14ac:dyDescent="0.15">
      <c r="C113" s="157"/>
    </row>
    <row r="114" spans="3:3" ht="18.75" customHeight="1" x14ac:dyDescent="0.15">
      <c r="C114" s="157"/>
    </row>
    <row r="115" spans="3:3" ht="18.75" customHeight="1" x14ac:dyDescent="0.15"/>
    <row r="116" spans="3:3" ht="18.75" customHeight="1" x14ac:dyDescent="0.15"/>
    <row r="117" spans="3:3" ht="18.75" customHeight="1" x14ac:dyDescent="0.15"/>
    <row r="118" spans="3:3" ht="18.75" customHeight="1" x14ac:dyDescent="0.15"/>
    <row r="119" spans="3:3" ht="18.75" customHeight="1" x14ac:dyDescent="0.15"/>
    <row r="120" spans="3:3" ht="18.75" customHeight="1" x14ac:dyDescent="0.15"/>
    <row r="121" spans="3:3" ht="18.75" customHeight="1" x14ac:dyDescent="0.15"/>
    <row r="122" spans="3:3" ht="18.75" customHeight="1" x14ac:dyDescent="0.15"/>
    <row r="123" spans="3:3" ht="18.75" customHeight="1" x14ac:dyDescent="0.15"/>
    <row r="124" spans="3:3" ht="18.75" customHeight="1" x14ac:dyDescent="0.15"/>
    <row r="125" spans="3:3" ht="18.75" customHeight="1" x14ac:dyDescent="0.15"/>
    <row r="126" spans="3:3" ht="18.75" customHeight="1" x14ac:dyDescent="0.15"/>
    <row r="127" spans="3:3" ht="18.75" customHeight="1" x14ac:dyDescent="0.15"/>
    <row r="128" spans="3:3"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sheetData>
  <sheetProtection password="A3C7" sheet="1" objects="1" scenarios="1"/>
  <mergeCells count="39">
    <mergeCell ref="E36:I36"/>
    <mergeCell ref="A62:L62"/>
    <mergeCell ref="D34:J34"/>
    <mergeCell ref="D40:J40"/>
    <mergeCell ref="B25:B26"/>
    <mergeCell ref="C25:C26"/>
    <mergeCell ref="H25:I25"/>
    <mergeCell ref="H26:I26"/>
    <mergeCell ref="B47:J47"/>
    <mergeCell ref="D45:J45"/>
    <mergeCell ref="C10:C11"/>
    <mergeCell ref="C12:C13"/>
    <mergeCell ref="B19:B20"/>
    <mergeCell ref="C19:C20"/>
    <mergeCell ref="H20:I20"/>
    <mergeCell ref="H19:I19"/>
    <mergeCell ref="C23:C24"/>
    <mergeCell ref="H23:I23"/>
    <mergeCell ref="H24:I24"/>
    <mergeCell ref="B21:B22"/>
    <mergeCell ref="C21:C22"/>
    <mergeCell ref="H21:I21"/>
    <mergeCell ref="H22:I22"/>
    <mergeCell ref="B2:C2"/>
    <mergeCell ref="B3:J3"/>
    <mergeCell ref="D42:J42"/>
    <mergeCell ref="D27:J28"/>
    <mergeCell ref="D29:J29"/>
    <mergeCell ref="D30:J30"/>
    <mergeCell ref="F17:G17"/>
    <mergeCell ref="F18:G18"/>
    <mergeCell ref="H18:J18"/>
    <mergeCell ref="H17:J17"/>
    <mergeCell ref="B10:B11"/>
    <mergeCell ref="B12:B13"/>
    <mergeCell ref="B14:B15"/>
    <mergeCell ref="C14:C15"/>
    <mergeCell ref="B5:J5"/>
    <mergeCell ref="B23:B24"/>
  </mergeCells>
  <phoneticPr fontId="2"/>
  <dataValidations count="18">
    <dataValidation type="list" allowBlank="1" showInputMessage="1" showErrorMessage="1" sqref="F18">
      <formula1>$F$64:$F$65</formula1>
    </dataValidation>
    <dataValidation type="list" allowBlank="1" showInputMessage="1" showErrorMessage="1" sqref="H18">
      <formula1>$H$64:$H$74</formula1>
    </dataValidation>
    <dataValidation type="list" allowBlank="1" showInputMessage="1" showErrorMessage="1" sqref="F20 F26 F22 F24">
      <formula1>$F$67:$F$68</formula1>
    </dataValidation>
    <dataValidation type="list" allowBlank="1" showInputMessage="1" showErrorMessage="1" sqref="G20 G26 G22 G24">
      <formula1>$G$64:$G$65</formula1>
    </dataValidation>
    <dataValidation type="list" allowBlank="1" showInputMessage="1" showErrorMessage="1" sqref="D20 D26 D22 D24">
      <formula1>$D$64:$D$73</formula1>
    </dataValidation>
    <dataValidation type="list" allowBlank="1" showInputMessage="1" showErrorMessage="1" sqref="H20:I20 H26:I26 H22:I22 H24:I24">
      <formula1>$H$77:$H$81</formula1>
    </dataValidation>
    <dataValidation type="list" allowBlank="1" showInputMessage="1" showErrorMessage="1" sqref="J20 J26 J22 J24">
      <formula1>$J$64:$J$65</formula1>
    </dataValidation>
    <dataValidation type="list" allowBlank="1" showInputMessage="1" showErrorMessage="1" sqref="C36">
      <formula1>$C$64:$C$70</formula1>
    </dataValidation>
    <dataValidation type="list" allowBlank="1" showInputMessage="1" showErrorMessage="1" sqref="E36">
      <formula1>$E$74:$E$80</formula1>
    </dataValidation>
    <dataValidation type="list" allowBlank="1" showInputMessage="1" showErrorMessage="1" sqref="C28">
      <formula1>$C$74:$C$75</formula1>
    </dataValidation>
    <dataValidation type="list" allowBlank="1" showInputMessage="1" showErrorMessage="1" sqref="C27">
      <formula1>$C$71:$C$73</formula1>
    </dataValidation>
    <dataValidation type="list" allowBlank="1" showInputMessage="1" showErrorMessage="1" sqref="D18">
      <formula1>$D$75:$D$76</formula1>
    </dataValidation>
    <dataValidation type="list" allowBlank="1" showInputMessage="1" showErrorMessage="1" sqref="C17">
      <formula1>$C$77:$C$79</formula1>
    </dataValidation>
    <dataValidation type="list" allowBlank="1" showInputMessage="1" showErrorMessage="1" sqref="C18">
      <formula1>$C$82:$C$91</formula1>
    </dataValidation>
    <dataValidation type="list" allowBlank="1" showInputMessage="1" showErrorMessage="1" sqref="C19:C26">
      <formula1>$C$93:$C$97</formula1>
    </dataValidation>
    <dataValidation type="list" allowBlank="1" showInputMessage="1" showErrorMessage="1" sqref="C29">
      <formula1>$C$99:$C$101</formula1>
    </dataValidation>
    <dataValidation type="list" allowBlank="1" showInputMessage="1" showErrorMessage="1" sqref="C30">
      <formula1>$C$103:$C$104</formula1>
    </dataValidation>
    <dataValidation type="list" allowBlank="1" showInputMessage="1" showErrorMessage="1" sqref="C37">
      <formula1>$C$106:$C$112</formula1>
    </dataValidation>
  </dataValidations>
  <hyperlinks>
    <hyperlink ref="B3:I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3"/>
  <sheetViews>
    <sheetView zoomScale="80" zoomScaleNormal="80" workbookViewId="0"/>
  </sheetViews>
  <sheetFormatPr defaultRowHeight="13.5" outlineLevelCol="1" x14ac:dyDescent="0.15"/>
  <cols>
    <col min="1" max="1" width="2.75" style="1" customWidth="1"/>
    <col min="2" max="2" width="10.125" style="2" customWidth="1"/>
    <col min="3" max="6" width="10.625" style="1" customWidth="1"/>
    <col min="7" max="11" width="10.625" style="1" customWidth="1" outlineLevel="1"/>
    <col min="12" max="14" width="10.625" style="1" customWidth="1"/>
    <col min="15" max="16" width="10.625" style="1" customWidth="1" outlineLevel="1"/>
    <col min="17" max="21" width="10.625" style="1" customWidth="1"/>
    <col min="22" max="22" width="10.625" style="1" customWidth="1" outlineLevel="1"/>
    <col min="23" max="30" width="10.625" style="1" customWidth="1"/>
    <col min="31" max="33" width="10.625" style="1" customWidth="1" outlineLevel="1"/>
    <col min="34" max="35" width="10.625" style="1" customWidth="1"/>
    <col min="36" max="16384" width="9" style="1"/>
  </cols>
  <sheetData>
    <row r="1" spans="1:50" x14ac:dyDescent="0.15">
      <c r="A1" s="89"/>
      <c r="B1" s="93"/>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row>
    <row r="2" spans="1:50" ht="17.25" customHeight="1" x14ac:dyDescent="0.15">
      <c r="A2" s="89"/>
      <c r="B2" s="440" t="s">
        <v>194</v>
      </c>
      <c r="C2" s="510"/>
      <c r="D2" s="510"/>
      <c r="E2" s="510"/>
      <c r="F2" s="510"/>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row>
    <row r="3" spans="1:50" ht="21.75" customHeight="1" x14ac:dyDescent="0.15">
      <c r="A3" s="89"/>
      <c r="B3" s="402" t="s">
        <v>220</v>
      </c>
      <c r="C3" s="403"/>
      <c r="D3" s="404"/>
      <c r="E3" s="404"/>
      <c r="F3" s="404"/>
      <c r="G3" s="404"/>
      <c r="H3" s="404"/>
      <c r="I3" s="404"/>
      <c r="J3" s="442"/>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row>
    <row r="4" spans="1:50" x14ac:dyDescent="0.15">
      <c r="A4" s="89"/>
      <c r="B4" s="93"/>
      <c r="C4" s="327"/>
      <c r="D4" s="92"/>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row>
    <row r="5" spans="1:50" ht="22.5" customHeight="1" x14ac:dyDescent="0.15">
      <c r="A5" s="89"/>
      <c r="B5" s="93"/>
      <c r="C5" s="506" t="s">
        <v>221</v>
      </c>
      <c r="D5" s="507"/>
      <c r="E5" s="507"/>
      <c r="F5" s="507"/>
      <c r="G5" s="507"/>
      <c r="H5" s="507"/>
      <c r="I5" s="507"/>
      <c r="J5" s="507"/>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89"/>
      <c r="AK5" s="89"/>
      <c r="AL5" s="89"/>
      <c r="AM5" s="89"/>
      <c r="AN5" s="89"/>
      <c r="AO5" s="89"/>
      <c r="AP5" s="89"/>
      <c r="AQ5" s="89"/>
      <c r="AR5" s="89"/>
      <c r="AS5" s="89"/>
      <c r="AT5" s="89"/>
      <c r="AU5" s="89"/>
      <c r="AV5" s="89"/>
      <c r="AW5" s="89"/>
      <c r="AX5" s="89"/>
    </row>
    <row r="6" spans="1:50" ht="9.75" customHeight="1" thickBot="1" x14ac:dyDescent="0.2">
      <c r="A6" s="89"/>
      <c r="B6" s="93"/>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row>
    <row r="7" spans="1:50" s="8" customFormat="1" ht="36" customHeight="1" thickBot="1" x14ac:dyDescent="0.2">
      <c r="A7" s="94"/>
      <c r="B7" s="95"/>
      <c r="C7" s="123" t="s">
        <v>0</v>
      </c>
      <c r="D7" s="341" t="s">
        <v>223</v>
      </c>
      <c r="E7" s="341" t="s">
        <v>224</v>
      </c>
      <c r="F7" s="341" t="s">
        <v>225</v>
      </c>
      <c r="G7" s="341" t="s">
        <v>33</v>
      </c>
      <c r="H7" s="341" t="s">
        <v>34</v>
      </c>
      <c r="I7" s="341" t="s">
        <v>35</v>
      </c>
      <c r="J7" s="341" t="s">
        <v>36</v>
      </c>
      <c r="K7" s="341" t="s">
        <v>37</v>
      </c>
      <c r="L7" s="124" t="s">
        <v>19</v>
      </c>
      <c r="M7" s="6" t="s">
        <v>21</v>
      </c>
      <c r="N7" s="125" t="s">
        <v>20</v>
      </c>
      <c r="O7" s="52" t="s">
        <v>38</v>
      </c>
      <c r="P7" s="60" t="s">
        <v>39</v>
      </c>
      <c r="Q7" s="61" t="s">
        <v>22</v>
      </c>
      <c r="R7" s="7" t="s">
        <v>23</v>
      </c>
      <c r="S7" s="126" t="s">
        <v>24</v>
      </c>
      <c r="T7" s="127" t="s">
        <v>25</v>
      </c>
      <c r="U7" s="127" t="s">
        <v>26</v>
      </c>
      <c r="V7" s="9" t="s">
        <v>43</v>
      </c>
      <c r="W7" s="128" t="s">
        <v>27</v>
      </c>
      <c r="X7" s="18" t="s">
        <v>28</v>
      </c>
      <c r="Y7" s="19" t="s">
        <v>29</v>
      </c>
      <c r="Z7" s="41" t="s">
        <v>1</v>
      </c>
      <c r="AA7" s="129" t="s">
        <v>30</v>
      </c>
      <c r="AB7" s="348" t="s">
        <v>226</v>
      </c>
      <c r="AC7" s="348" t="s">
        <v>227</v>
      </c>
      <c r="AD7" s="348" t="s">
        <v>228</v>
      </c>
      <c r="AE7" s="348" t="s">
        <v>40</v>
      </c>
      <c r="AF7" s="348" t="s">
        <v>41</v>
      </c>
      <c r="AG7" s="349" t="s">
        <v>42</v>
      </c>
      <c r="AH7" s="44" t="s">
        <v>32</v>
      </c>
      <c r="AI7" s="115" t="s">
        <v>31</v>
      </c>
      <c r="AJ7" s="94"/>
      <c r="AK7" s="94"/>
      <c r="AL7" s="94"/>
      <c r="AM7" s="94"/>
      <c r="AN7" s="94"/>
      <c r="AO7" s="94"/>
      <c r="AP7" s="94"/>
      <c r="AQ7" s="94"/>
      <c r="AR7" s="94"/>
      <c r="AS7" s="94"/>
      <c r="AT7" s="94"/>
      <c r="AU7" s="94"/>
      <c r="AV7" s="94"/>
      <c r="AW7" s="94"/>
      <c r="AX7" s="94"/>
    </row>
    <row r="8" spans="1:50" ht="22.5" customHeight="1" thickTop="1" x14ac:dyDescent="0.15">
      <c r="A8" s="89"/>
      <c r="B8" s="96" t="s">
        <v>4</v>
      </c>
      <c r="C8" s="329"/>
      <c r="D8" s="330"/>
      <c r="E8" s="330"/>
      <c r="F8" s="330"/>
      <c r="G8" s="330"/>
      <c r="H8" s="330"/>
      <c r="I8" s="330"/>
      <c r="J8" s="330"/>
      <c r="K8" s="330"/>
      <c r="L8" s="331"/>
      <c r="M8" s="20">
        <f>SUM(C8:L8)</f>
        <v>0</v>
      </c>
      <c r="N8" s="338"/>
      <c r="O8" s="330"/>
      <c r="P8" s="331"/>
      <c r="Q8" s="62">
        <f>SUM(N8:P8)</f>
        <v>0</v>
      </c>
      <c r="R8" s="27">
        <f>M8+Q8</f>
        <v>0</v>
      </c>
      <c r="S8" s="342"/>
      <c r="T8" s="330"/>
      <c r="U8" s="330"/>
      <c r="V8" s="343"/>
      <c r="W8" s="343"/>
      <c r="X8" s="34">
        <f>SUM(S8:W8)</f>
        <v>0</v>
      </c>
      <c r="Y8" s="53">
        <f>M8-X8</f>
        <v>0</v>
      </c>
      <c r="Z8" s="359"/>
      <c r="AA8" s="338"/>
      <c r="AB8" s="330"/>
      <c r="AC8" s="330"/>
      <c r="AD8" s="330"/>
      <c r="AE8" s="330"/>
      <c r="AF8" s="330"/>
      <c r="AG8" s="343"/>
      <c r="AH8" s="45">
        <f>X8+SUM(Z8:AG8)</f>
        <v>0</v>
      </c>
      <c r="AI8" s="116">
        <f>R8-AH8</f>
        <v>0</v>
      </c>
      <c r="AJ8" s="89"/>
      <c r="AK8" s="89"/>
      <c r="AL8" s="89"/>
      <c r="AM8" s="89"/>
      <c r="AN8" s="89"/>
      <c r="AO8" s="89"/>
      <c r="AP8" s="89"/>
      <c r="AQ8" s="89"/>
      <c r="AR8" s="89"/>
      <c r="AS8" s="89"/>
      <c r="AT8" s="89"/>
      <c r="AU8" s="89"/>
      <c r="AV8" s="89"/>
      <c r="AW8" s="89"/>
      <c r="AX8" s="89"/>
    </row>
    <row r="9" spans="1:50" ht="22.5" customHeight="1" x14ac:dyDescent="0.15">
      <c r="A9" s="89"/>
      <c r="B9" s="97" t="s">
        <v>5</v>
      </c>
      <c r="C9" s="332"/>
      <c r="D9" s="333"/>
      <c r="E9" s="333"/>
      <c r="F9" s="333"/>
      <c r="G9" s="333"/>
      <c r="H9" s="333"/>
      <c r="I9" s="333"/>
      <c r="J9" s="333"/>
      <c r="K9" s="333"/>
      <c r="L9" s="334"/>
      <c r="M9" s="21">
        <f t="shared" ref="M9:M19" si="0">SUM(C9:L9)</f>
        <v>0</v>
      </c>
      <c r="N9" s="339"/>
      <c r="O9" s="333"/>
      <c r="P9" s="334"/>
      <c r="Q9" s="63">
        <f t="shared" ref="Q9:Q19" si="1">SUM(N9:P9)</f>
        <v>0</v>
      </c>
      <c r="R9" s="28">
        <f t="shared" ref="R9:R19" si="2">M9+Q9</f>
        <v>0</v>
      </c>
      <c r="S9" s="344"/>
      <c r="T9" s="333"/>
      <c r="U9" s="333"/>
      <c r="V9" s="345"/>
      <c r="W9" s="345"/>
      <c r="X9" s="35">
        <f t="shared" ref="X9:X19" si="3">SUM(S9:W9)</f>
        <v>0</v>
      </c>
      <c r="Y9" s="54">
        <f t="shared" ref="Y9:Y19" si="4">M9-X9</f>
        <v>0</v>
      </c>
      <c r="Z9" s="360"/>
      <c r="AA9" s="339"/>
      <c r="AB9" s="333"/>
      <c r="AC9" s="333"/>
      <c r="AD9" s="333"/>
      <c r="AE9" s="333"/>
      <c r="AF9" s="333"/>
      <c r="AG9" s="345"/>
      <c r="AH9" s="46">
        <f t="shared" ref="AH9:AH23" si="5">X9+SUM(Z9:AG9)</f>
        <v>0</v>
      </c>
      <c r="AI9" s="117">
        <f t="shared" ref="AI9:AI19" si="6">R9-AH9</f>
        <v>0</v>
      </c>
      <c r="AJ9" s="89"/>
      <c r="AK9" s="89"/>
      <c r="AL9" s="89"/>
      <c r="AM9" s="89"/>
      <c r="AN9" s="89"/>
      <c r="AO9" s="89"/>
      <c r="AP9" s="89"/>
      <c r="AQ9" s="89"/>
      <c r="AR9" s="89"/>
      <c r="AS9" s="89"/>
      <c r="AT9" s="89"/>
      <c r="AU9" s="89"/>
      <c r="AV9" s="89"/>
      <c r="AW9" s="89"/>
      <c r="AX9" s="89"/>
    </row>
    <row r="10" spans="1:50" ht="22.5" customHeight="1" x14ac:dyDescent="0.15">
      <c r="A10" s="89"/>
      <c r="B10" s="97" t="s">
        <v>2</v>
      </c>
      <c r="C10" s="332"/>
      <c r="D10" s="333"/>
      <c r="E10" s="333"/>
      <c r="F10" s="333"/>
      <c r="G10" s="333"/>
      <c r="H10" s="333"/>
      <c r="I10" s="333"/>
      <c r="J10" s="333"/>
      <c r="K10" s="333"/>
      <c r="L10" s="334"/>
      <c r="M10" s="21">
        <f t="shared" si="0"/>
        <v>0</v>
      </c>
      <c r="N10" s="339"/>
      <c r="O10" s="333"/>
      <c r="P10" s="334"/>
      <c r="Q10" s="63">
        <f t="shared" si="1"/>
        <v>0</v>
      </c>
      <c r="R10" s="28">
        <f t="shared" si="2"/>
        <v>0</v>
      </c>
      <c r="S10" s="344"/>
      <c r="T10" s="333"/>
      <c r="U10" s="333"/>
      <c r="V10" s="345"/>
      <c r="W10" s="345"/>
      <c r="X10" s="35">
        <f t="shared" si="3"/>
        <v>0</v>
      </c>
      <c r="Y10" s="54">
        <f t="shared" si="4"/>
        <v>0</v>
      </c>
      <c r="Z10" s="360"/>
      <c r="AA10" s="339"/>
      <c r="AB10" s="333"/>
      <c r="AC10" s="333"/>
      <c r="AD10" s="333"/>
      <c r="AE10" s="333"/>
      <c r="AF10" s="333"/>
      <c r="AG10" s="345"/>
      <c r="AH10" s="46">
        <f t="shared" si="5"/>
        <v>0</v>
      </c>
      <c r="AI10" s="117">
        <f t="shared" si="6"/>
        <v>0</v>
      </c>
      <c r="AJ10" s="89"/>
      <c r="AK10" s="89"/>
      <c r="AL10" s="89"/>
      <c r="AM10" s="89"/>
      <c r="AN10" s="89"/>
      <c r="AO10" s="89"/>
      <c r="AP10" s="89"/>
      <c r="AQ10" s="89"/>
      <c r="AR10" s="89"/>
      <c r="AS10" s="89"/>
      <c r="AT10" s="89"/>
      <c r="AU10" s="89"/>
      <c r="AV10" s="89"/>
      <c r="AW10" s="89"/>
      <c r="AX10" s="89"/>
    </row>
    <row r="11" spans="1:50" ht="22.5" customHeight="1" x14ac:dyDescent="0.15">
      <c r="A11" s="89"/>
      <c r="B11" s="97" t="s">
        <v>3</v>
      </c>
      <c r="C11" s="332"/>
      <c r="D11" s="333"/>
      <c r="E11" s="333"/>
      <c r="F11" s="333"/>
      <c r="G11" s="333"/>
      <c r="H11" s="333"/>
      <c r="I11" s="333"/>
      <c r="J11" s="333"/>
      <c r="K11" s="333"/>
      <c r="L11" s="334"/>
      <c r="M11" s="21">
        <f t="shared" si="0"/>
        <v>0</v>
      </c>
      <c r="N11" s="339"/>
      <c r="O11" s="333"/>
      <c r="P11" s="334"/>
      <c r="Q11" s="63">
        <f t="shared" si="1"/>
        <v>0</v>
      </c>
      <c r="R11" s="28">
        <f t="shared" si="2"/>
        <v>0</v>
      </c>
      <c r="S11" s="344"/>
      <c r="T11" s="333"/>
      <c r="U11" s="333"/>
      <c r="V11" s="345"/>
      <c r="W11" s="345"/>
      <c r="X11" s="35">
        <f t="shared" si="3"/>
        <v>0</v>
      </c>
      <c r="Y11" s="54">
        <f t="shared" si="4"/>
        <v>0</v>
      </c>
      <c r="Z11" s="360"/>
      <c r="AA11" s="339"/>
      <c r="AB11" s="333"/>
      <c r="AC11" s="333"/>
      <c r="AD11" s="333"/>
      <c r="AE11" s="333"/>
      <c r="AF11" s="333"/>
      <c r="AG11" s="345"/>
      <c r="AH11" s="46">
        <f t="shared" si="5"/>
        <v>0</v>
      </c>
      <c r="AI11" s="117">
        <f t="shared" si="6"/>
        <v>0</v>
      </c>
      <c r="AJ11" s="89"/>
      <c r="AK11" s="89"/>
      <c r="AL11" s="89"/>
      <c r="AM11" s="89"/>
      <c r="AN11" s="89"/>
      <c r="AO11" s="89"/>
      <c r="AP11" s="89"/>
      <c r="AQ11" s="89"/>
      <c r="AR11" s="89"/>
      <c r="AS11" s="89"/>
      <c r="AT11" s="89"/>
      <c r="AU11" s="89"/>
      <c r="AV11" s="89"/>
      <c r="AW11" s="89"/>
      <c r="AX11" s="89"/>
    </row>
    <row r="12" spans="1:50" ht="22.5" customHeight="1" x14ac:dyDescent="0.15">
      <c r="A12" s="89"/>
      <c r="B12" s="97" t="s">
        <v>6</v>
      </c>
      <c r="C12" s="332"/>
      <c r="D12" s="333"/>
      <c r="E12" s="333"/>
      <c r="F12" s="333"/>
      <c r="G12" s="333"/>
      <c r="H12" s="333"/>
      <c r="I12" s="333"/>
      <c r="J12" s="333"/>
      <c r="K12" s="333"/>
      <c r="L12" s="334"/>
      <c r="M12" s="21">
        <f t="shared" si="0"/>
        <v>0</v>
      </c>
      <c r="N12" s="339"/>
      <c r="O12" s="333"/>
      <c r="P12" s="334"/>
      <c r="Q12" s="63">
        <f t="shared" si="1"/>
        <v>0</v>
      </c>
      <c r="R12" s="28">
        <f t="shared" si="2"/>
        <v>0</v>
      </c>
      <c r="S12" s="344"/>
      <c r="T12" s="333"/>
      <c r="U12" s="333"/>
      <c r="V12" s="345"/>
      <c r="W12" s="345"/>
      <c r="X12" s="35">
        <f>SUM(S12:W12)</f>
        <v>0</v>
      </c>
      <c r="Y12" s="54">
        <f t="shared" si="4"/>
        <v>0</v>
      </c>
      <c r="Z12" s="360"/>
      <c r="AA12" s="339"/>
      <c r="AB12" s="333"/>
      <c r="AC12" s="333"/>
      <c r="AD12" s="333"/>
      <c r="AE12" s="333"/>
      <c r="AF12" s="333"/>
      <c r="AG12" s="345"/>
      <c r="AH12" s="46">
        <f t="shared" si="5"/>
        <v>0</v>
      </c>
      <c r="AI12" s="117">
        <f t="shared" si="6"/>
        <v>0</v>
      </c>
      <c r="AJ12" s="89"/>
      <c r="AK12" s="89"/>
      <c r="AL12" s="89"/>
      <c r="AM12" s="89"/>
      <c r="AN12" s="89"/>
      <c r="AO12" s="89"/>
      <c r="AP12" s="89"/>
      <c r="AQ12" s="89"/>
      <c r="AR12" s="89"/>
      <c r="AS12" s="89"/>
      <c r="AT12" s="89"/>
      <c r="AU12" s="89"/>
      <c r="AV12" s="89"/>
      <c r="AW12" s="89"/>
      <c r="AX12" s="89"/>
    </row>
    <row r="13" spans="1:50" ht="22.5" customHeight="1" x14ac:dyDescent="0.15">
      <c r="A13" s="89"/>
      <c r="B13" s="97" t="s">
        <v>7</v>
      </c>
      <c r="C13" s="332"/>
      <c r="D13" s="333"/>
      <c r="E13" s="333"/>
      <c r="F13" s="333"/>
      <c r="G13" s="333"/>
      <c r="H13" s="333"/>
      <c r="I13" s="333"/>
      <c r="J13" s="333"/>
      <c r="K13" s="333"/>
      <c r="L13" s="334"/>
      <c r="M13" s="21">
        <f t="shared" si="0"/>
        <v>0</v>
      </c>
      <c r="N13" s="339"/>
      <c r="O13" s="333"/>
      <c r="P13" s="334"/>
      <c r="Q13" s="63">
        <f t="shared" si="1"/>
        <v>0</v>
      </c>
      <c r="R13" s="28">
        <f t="shared" si="2"/>
        <v>0</v>
      </c>
      <c r="S13" s="344"/>
      <c r="T13" s="333"/>
      <c r="U13" s="333"/>
      <c r="V13" s="345"/>
      <c r="W13" s="345"/>
      <c r="X13" s="35">
        <f t="shared" si="3"/>
        <v>0</v>
      </c>
      <c r="Y13" s="54">
        <f t="shared" si="4"/>
        <v>0</v>
      </c>
      <c r="Z13" s="360"/>
      <c r="AA13" s="339"/>
      <c r="AB13" s="333"/>
      <c r="AC13" s="333"/>
      <c r="AD13" s="333"/>
      <c r="AE13" s="333"/>
      <c r="AF13" s="333"/>
      <c r="AG13" s="345"/>
      <c r="AH13" s="46">
        <f t="shared" si="5"/>
        <v>0</v>
      </c>
      <c r="AI13" s="117">
        <f t="shared" si="6"/>
        <v>0</v>
      </c>
      <c r="AJ13" s="89"/>
      <c r="AK13" s="89"/>
      <c r="AL13" s="89"/>
      <c r="AM13" s="89"/>
      <c r="AN13" s="89"/>
      <c r="AO13" s="89"/>
      <c r="AP13" s="89"/>
      <c r="AQ13" s="89"/>
      <c r="AR13" s="89"/>
      <c r="AS13" s="89"/>
      <c r="AT13" s="89"/>
      <c r="AU13" s="89"/>
      <c r="AV13" s="89"/>
      <c r="AW13" s="89"/>
      <c r="AX13" s="89"/>
    </row>
    <row r="14" spans="1:50" ht="22.5" customHeight="1" x14ac:dyDescent="0.15">
      <c r="A14" s="89"/>
      <c r="B14" s="97" t="s">
        <v>8</v>
      </c>
      <c r="C14" s="332"/>
      <c r="D14" s="333"/>
      <c r="E14" s="333"/>
      <c r="F14" s="333"/>
      <c r="G14" s="333"/>
      <c r="H14" s="333"/>
      <c r="I14" s="333"/>
      <c r="J14" s="333"/>
      <c r="K14" s="333"/>
      <c r="L14" s="334"/>
      <c r="M14" s="21">
        <f t="shared" si="0"/>
        <v>0</v>
      </c>
      <c r="N14" s="339"/>
      <c r="O14" s="333"/>
      <c r="P14" s="334"/>
      <c r="Q14" s="63">
        <f t="shared" si="1"/>
        <v>0</v>
      </c>
      <c r="R14" s="28">
        <f t="shared" si="2"/>
        <v>0</v>
      </c>
      <c r="S14" s="344"/>
      <c r="T14" s="333"/>
      <c r="U14" s="333"/>
      <c r="V14" s="345"/>
      <c r="W14" s="345"/>
      <c r="X14" s="35">
        <f t="shared" si="3"/>
        <v>0</v>
      </c>
      <c r="Y14" s="54">
        <f t="shared" si="4"/>
        <v>0</v>
      </c>
      <c r="Z14" s="360"/>
      <c r="AA14" s="339"/>
      <c r="AB14" s="333"/>
      <c r="AC14" s="333"/>
      <c r="AD14" s="333"/>
      <c r="AE14" s="333"/>
      <c r="AF14" s="333"/>
      <c r="AG14" s="345"/>
      <c r="AH14" s="46">
        <f t="shared" si="5"/>
        <v>0</v>
      </c>
      <c r="AI14" s="117">
        <f t="shared" si="6"/>
        <v>0</v>
      </c>
      <c r="AJ14" s="89"/>
      <c r="AK14" s="89"/>
      <c r="AL14" s="89"/>
      <c r="AM14" s="89"/>
      <c r="AN14" s="89"/>
      <c r="AO14" s="89"/>
      <c r="AP14" s="89"/>
      <c r="AQ14" s="89"/>
      <c r="AR14" s="89"/>
      <c r="AS14" s="89"/>
      <c r="AT14" s="89"/>
      <c r="AU14" s="89"/>
      <c r="AV14" s="89"/>
      <c r="AW14" s="89"/>
      <c r="AX14" s="89"/>
    </row>
    <row r="15" spans="1:50" ht="22.5" customHeight="1" x14ac:dyDescent="0.15">
      <c r="A15" s="89"/>
      <c r="B15" s="97" t="s">
        <v>9</v>
      </c>
      <c r="C15" s="332"/>
      <c r="D15" s="333"/>
      <c r="E15" s="333"/>
      <c r="F15" s="333"/>
      <c r="G15" s="333"/>
      <c r="H15" s="333"/>
      <c r="I15" s="333"/>
      <c r="J15" s="333"/>
      <c r="K15" s="333"/>
      <c r="L15" s="334"/>
      <c r="M15" s="21">
        <f t="shared" si="0"/>
        <v>0</v>
      </c>
      <c r="N15" s="339"/>
      <c r="O15" s="333"/>
      <c r="P15" s="334"/>
      <c r="Q15" s="63">
        <f t="shared" si="1"/>
        <v>0</v>
      </c>
      <c r="R15" s="28">
        <f t="shared" si="2"/>
        <v>0</v>
      </c>
      <c r="S15" s="344"/>
      <c r="T15" s="333"/>
      <c r="U15" s="333"/>
      <c r="V15" s="345"/>
      <c r="W15" s="345"/>
      <c r="X15" s="35">
        <f t="shared" si="3"/>
        <v>0</v>
      </c>
      <c r="Y15" s="54">
        <f t="shared" si="4"/>
        <v>0</v>
      </c>
      <c r="Z15" s="360"/>
      <c r="AA15" s="339"/>
      <c r="AB15" s="333"/>
      <c r="AC15" s="333"/>
      <c r="AD15" s="333"/>
      <c r="AE15" s="333"/>
      <c r="AF15" s="333"/>
      <c r="AG15" s="345"/>
      <c r="AH15" s="46">
        <f t="shared" si="5"/>
        <v>0</v>
      </c>
      <c r="AI15" s="117">
        <f t="shared" si="6"/>
        <v>0</v>
      </c>
      <c r="AJ15" s="89"/>
      <c r="AK15" s="89"/>
      <c r="AL15" s="89"/>
      <c r="AM15" s="89"/>
      <c r="AN15" s="89"/>
      <c r="AO15" s="89"/>
      <c r="AP15" s="89"/>
      <c r="AQ15" s="89"/>
      <c r="AR15" s="89"/>
      <c r="AS15" s="89"/>
      <c r="AT15" s="89"/>
      <c r="AU15" s="89"/>
      <c r="AV15" s="89"/>
      <c r="AW15" s="89"/>
      <c r="AX15" s="89"/>
    </row>
    <row r="16" spans="1:50" ht="22.5" customHeight="1" x14ac:dyDescent="0.15">
      <c r="A16" s="89"/>
      <c r="B16" s="97" t="s">
        <v>10</v>
      </c>
      <c r="C16" s="332"/>
      <c r="D16" s="333"/>
      <c r="E16" s="333"/>
      <c r="F16" s="333"/>
      <c r="G16" s="333"/>
      <c r="H16" s="333"/>
      <c r="I16" s="333"/>
      <c r="J16" s="333"/>
      <c r="K16" s="333"/>
      <c r="L16" s="334"/>
      <c r="M16" s="21">
        <f t="shared" si="0"/>
        <v>0</v>
      </c>
      <c r="N16" s="339"/>
      <c r="O16" s="333"/>
      <c r="P16" s="334"/>
      <c r="Q16" s="63">
        <f t="shared" si="1"/>
        <v>0</v>
      </c>
      <c r="R16" s="28">
        <f t="shared" si="2"/>
        <v>0</v>
      </c>
      <c r="S16" s="344"/>
      <c r="T16" s="333"/>
      <c r="U16" s="333"/>
      <c r="V16" s="345"/>
      <c r="W16" s="345"/>
      <c r="X16" s="35">
        <f t="shared" si="3"/>
        <v>0</v>
      </c>
      <c r="Y16" s="54">
        <f t="shared" si="4"/>
        <v>0</v>
      </c>
      <c r="Z16" s="360"/>
      <c r="AA16" s="339"/>
      <c r="AB16" s="333"/>
      <c r="AC16" s="333"/>
      <c r="AD16" s="333"/>
      <c r="AE16" s="333"/>
      <c r="AF16" s="333"/>
      <c r="AG16" s="345"/>
      <c r="AH16" s="46">
        <f t="shared" si="5"/>
        <v>0</v>
      </c>
      <c r="AI16" s="117">
        <f t="shared" si="6"/>
        <v>0</v>
      </c>
      <c r="AJ16" s="89"/>
      <c r="AK16" s="89"/>
      <c r="AL16" s="89"/>
      <c r="AM16" s="89"/>
      <c r="AN16" s="89"/>
      <c r="AO16" s="89"/>
      <c r="AP16" s="89"/>
      <c r="AQ16" s="89"/>
      <c r="AR16" s="89"/>
      <c r="AS16" s="89"/>
      <c r="AT16" s="89"/>
      <c r="AU16" s="89"/>
      <c r="AV16" s="89"/>
      <c r="AW16" s="89"/>
      <c r="AX16" s="89"/>
    </row>
    <row r="17" spans="1:50" ht="22.5" customHeight="1" x14ac:dyDescent="0.15">
      <c r="A17" s="89"/>
      <c r="B17" s="97" t="s">
        <v>11</v>
      </c>
      <c r="C17" s="332"/>
      <c r="D17" s="333"/>
      <c r="E17" s="333"/>
      <c r="F17" s="333"/>
      <c r="G17" s="333"/>
      <c r="H17" s="333"/>
      <c r="I17" s="333"/>
      <c r="J17" s="333"/>
      <c r="K17" s="333"/>
      <c r="L17" s="334"/>
      <c r="M17" s="21">
        <f t="shared" si="0"/>
        <v>0</v>
      </c>
      <c r="N17" s="339"/>
      <c r="O17" s="333"/>
      <c r="P17" s="334"/>
      <c r="Q17" s="63">
        <f t="shared" si="1"/>
        <v>0</v>
      </c>
      <c r="R17" s="28">
        <f t="shared" si="2"/>
        <v>0</v>
      </c>
      <c r="S17" s="344"/>
      <c r="T17" s="333"/>
      <c r="U17" s="333"/>
      <c r="V17" s="345"/>
      <c r="W17" s="345"/>
      <c r="X17" s="35">
        <f t="shared" si="3"/>
        <v>0</v>
      </c>
      <c r="Y17" s="54">
        <f t="shared" si="4"/>
        <v>0</v>
      </c>
      <c r="Z17" s="360"/>
      <c r="AA17" s="339"/>
      <c r="AB17" s="333"/>
      <c r="AC17" s="333"/>
      <c r="AD17" s="333"/>
      <c r="AE17" s="333"/>
      <c r="AF17" s="333"/>
      <c r="AG17" s="345"/>
      <c r="AH17" s="46">
        <f t="shared" si="5"/>
        <v>0</v>
      </c>
      <c r="AI17" s="117">
        <f t="shared" si="6"/>
        <v>0</v>
      </c>
      <c r="AJ17" s="89"/>
      <c r="AK17" s="89"/>
      <c r="AL17" s="89"/>
      <c r="AM17" s="89"/>
      <c r="AN17" s="89"/>
      <c r="AO17" s="89"/>
      <c r="AP17" s="89"/>
      <c r="AQ17" s="89"/>
      <c r="AR17" s="89"/>
      <c r="AS17" s="89"/>
      <c r="AT17" s="89"/>
      <c r="AU17" s="89"/>
      <c r="AV17" s="89"/>
      <c r="AW17" s="89"/>
      <c r="AX17" s="89"/>
    </row>
    <row r="18" spans="1:50" ht="22.5" customHeight="1" x14ac:dyDescent="0.15">
      <c r="A18" s="89"/>
      <c r="B18" s="97" t="s">
        <v>12</v>
      </c>
      <c r="C18" s="332"/>
      <c r="D18" s="333"/>
      <c r="E18" s="333"/>
      <c r="F18" s="333"/>
      <c r="G18" s="333"/>
      <c r="H18" s="333"/>
      <c r="I18" s="333"/>
      <c r="J18" s="333"/>
      <c r="K18" s="333"/>
      <c r="L18" s="334"/>
      <c r="M18" s="21">
        <f t="shared" si="0"/>
        <v>0</v>
      </c>
      <c r="N18" s="339"/>
      <c r="O18" s="333"/>
      <c r="P18" s="334"/>
      <c r="Q18" s="63">
        <f t="shared" si="1"/>
        <v>0</v>
      </c>
      <c r="R18" s="28">
        <f t="shared" si="2"/>
        <v>0</v>
      </c>
      <c r="S18" s="344"/>
      <c r="T18" s="333"/>
      <c r="U18" s="333"/>
      <c r="V18" s="345"/>
      <c r="W18" s="345"/>
      <c r="X18" s="35">
        <f t="shared" si="3"/>
        <v>0</v>
      </c>
      <c r="Y18" s="54">
        <f t="shared" si="4"/>
        <v>0</v>
      </c>
      <c r="Z18" s="360"/>
      <c r="AA18" s="339"/>
      <c r="AB18" s="333"/>
      <c r="AC18" s="333"/>
      <c r="AD18" s="333"/>
      <c r="AE18" s="333"/>
      <c r="AF18" s="333"/>
      <c r="AG18" s="345"/>
      <c r="AH18" s="46">
        <f t="shared" si="5"/>
        <v>0</v>
      </c>
      <c r="AI18" s="117">
        <f t="shared" si="6"/>
        <v>0</v>
      </c>
      <c r="AJ18" s="89"/>
      <c r="AK18" s="89"/>
      <c r="AL18" s="89"/>
      <c r="AM18" s="89"/>
      <c r="AN18" s="89"/>
      <c r="AO18" s="89"/>
      <c r="AP18" s="89"/>
      <c r="AQ18" s="89"/>
      <c r="AR18" s="89"/>
      <c r="AS18" s="89"/>
      <c r="AT18" s="89"/>
      <c r="AU18" s="89"/>
      <c r="AV18" s="89"/>
      <c r="AW18" s="89"/>
      <c r="AX18" s="89"/>
    </row>
    <row r="19" spans="1:50" ht="22.5" customHeight="1" thickBot="1" x14ac:dyDescent="0.2">
      <c r="A19" s="89"/>
      <c r="B19" s="98" t="s">
        <v>13</v>
      </c>
      <c r="C19" s="335"/>
      <c r="D19" s="333"/>
      <c r="E19" s="336"/>
      <c r="F19" s="336"/>
      <c r="G19" s="336"/>
      <c r="H19" s="336"/>
      <c r="I19" s="336"/>
      <c r="J19" s="336"/>
      <c r="K19" s="336"/>
      <c r="L19" s="337"/>
      <c r="M19" s="22">
        <f t="shared" si="0"/>
        <v>0</v>
      </c>
      <c r="N19" s="340"/>
      <c r="O19" s="336"/>
      <c r="P19" s="337"/>
      <c r="Q19" s="64">
        <f t="shared" si="1"/>
        <v>0</v>
      </c>
      <c r="R19" s="29">
        <f t="shared" si="2"/>
        <v>0</v>
      </c>
      <c r="S19" s="346"/>
      <c r="T19" s="336"/>
      <c r="U19" s="336"/>
      <c r="V19" s="347"/>
      <c r="W19" s="347"/>
      <c r="X19" s="36">
        <f t="shared" si="3"/>
        <v>0</v>
      </c>
      <c r="Y19" s="55">
        <f t="shared" si="4"/>
        <v>0</v>
      </c>
      <c r="Z19" s="361"/>
      <c r="AA19" s="340"/>
      <c r="AB19" s="336"/>
      <c r="AC19" s="336"/>
      <c r="AD19" s="336"/>
      <c r="AE19" s="336"/>
      <c r="AF19" s="336"/>
      <c r="AG19" s="347"/>
      <c r="AH19" s="47">
        <f t="shared" si="5"/>
        <v>0</v>
      </c>
      <c r="AI19" s="118">
        <f t="shared" si="6"/>
        <v>0</v>
      </c>
      <c r="AJ19" s="89"/>
      <c r="AK19" s="89"/>
      <c r="AL19" s="89"/>
      <c r="AM19" s="89"/>
      <c r="AN19" s="89"/>
      <c r="AO19" s="89"/>
      <c r="AP19" s="89"/>
      <c r="AQ19" s="89"/>
      <c r="AR19" s="89"/>
      <c r="AS19" s="89"/>
      <c r="AT19" s="89"/>
      <c r="AU19" s="89"/>
      <c r="AV19" s="89"/>
      <c r="AW19" s="89"/>
      <c r="AX19" s="89"/>
    </row>
    <row r="20" spans="1:50" ht="22.5" customHeight="1" thickTop="1" thickBot="1" x14ac:dyDescent="0.2">
      <c r="A20" s="89"/>
      <c r="B20" s="99" t="s">
        <v>14</v>
      </c>
      <c r="C20" s="130">
        <f>SUBTOTAL(9,C8:C19)</f>
        <v>0</v>
      </c>
      <c r="D20" s="112">
        <f t="shared" ref="D20:AI20" si="7">SUBTOTAL(9,D8:D19)</f>
        <v>0</v>
      </c>
      <c r="E20" s="112">
        <f t="shared" si="7"/>
        <v>0</v>
      </c>
      <c r="F20" s="112">
        <f t="shared" si="7"/>
        <v>0</v>
      </c>
      <c r="G20" s="112">
        <f t="shared" si="7"/>
        <v>0</v>
      </c>
      <c r="H20" s="112">
        <f t="shared" si="7"/>
        <v>0</v>
      </c>
      <c r="I20" s="112">
        <f t="shared" si="7"/>
        <v>0</v>
      </c>
      <c r="J20" s="112">
        <f t="shared" si="7"/>
        <v>0</v>
      </c>
      <c r="K20" s="112">
        <f t="shared" si="7"/>
        <v>0</v>
      </c>
      <c r="L20" s="131">
        <f t="shared" si="7"/>
        <v>0</v>
      </c>
      <c r="M20" s="23">
        <f t="shared" si="7"/>
        <v>0</v>
      </c>
      <c r="N20" s="114">
        <f t="shared" si="7"/>
        <v>0</v>
      </c>
      <c r="O20" s="112"/>
      <c r="P20" s="131"/>
      <c r="Q20" s="65">
        <f t="shared" si="7"/>
        <v>0</v>
      </c>
      <c r="R20" s="30">
        <f t="shared" si="7"/>
        <v>0</v>
      </c>
      <c r="S20" s="111">
        <f t="shared" si="7"/>
        <v>0</v>
      </c>
      <c r="T20" s="112">
        <f t="shared" si="7"/>
        <v>0</v>
      </c>
      <c r="U20" s="112">
        <f t="shared" si="7"/>
        <v>0</v>
      </c>
      <c r="V20" s="113">
        <f t="shared" si="7"/>
        <v>0</v>
      </c>
      <c r="W20" s="113">
        <f t="shared" si="7"/>
        <v>0</v>
      </c>
      <c r="X20" s="37">
        <f t="shared" si="7"/>
        <v>0</v>
      </c>
      <c r="Y20" s="56">
        <f t="shared" si="7"/>
        <v>0</v>
      </c>
      <c r="Z20" s="42">
        <f t="shared" si="7"/>
        <v>0</v>
      </c>
      <c r="AA20" s="114">
        <f t="shared" si="7"/>
        <v>0</v>
      </c>
      <c r="AB20" s="112">
        <f t="shared" si="7"/>
        <v>0</v>
      </c>
      <c r="AC20" s="112">
        <f t="shared" si="7"/>
        <v>0</v>
      </c>
      <c r="AD20" s="112">
        <f t="shared" si="7"/>
        <v>0</v>
      </c>
      <c r="AE20" s="112">
        <f t="shared" si="7"/>
        <v>0</v>
      </c>
      <c r="AF20" s="112">
        <f t="shared" si="7"/>
        <v>0</v>
      </c>
      <c r="AG20" s="113">
        <f t="shared" si="7"/>
        <v>0</v>
      </c>
      <c r="AH20" s="48">
        <f t="shared" si="7"/>
        <v>0</v>
      </c>
      <c r="AI20" s="119">
        <f t="shared" si="7"/>
        <v>0</v>
      </c>
      <c r="AJ20" s="89"/>
      <c r="AK20" s="89"/>
      <c r="AL20" s="89"/>
      <c r="AM20" s="89"/>
      <c r="AN20" s="89"/>
      <c r="AO20" s="89"/>
      <c r="AP20" s="89"/>
      <c r="AQ20" s="89"/>
      <c r="AR20" s="89"/>
      <c r="AS20" s="89"/>
      <c r="AT20" s="89"/>
      <c r="AU20" s="89"/>
      <c r="AV20" s="89"/>
      <c r="AW20" s="89"/>
      <c r="AX20" s="89"/>
    </row>
    <row r="21" spans="1:50" ht="22.5" customHeight="1" x14ac:dyDescent="0.15">
      <c r="A21" s="89"/>
      <c r="B21" s="100" t="s">
        <v>16</v>
      </c>
      <c r="C21" s="350"/>
      <c r="D21" s="13"/>
      <c r="E21" s="13"/>
      <c r="F21" s="13"/>
      <c r="G21" s="13"/>
      <c r="H21" s="13"/>
      <c r="I21" s="13"/>
      <c r="J21" s="13"/>
      <c r="K21" s="13"/>
      <c r="L21" s="77"/>
      <c r="M21" s="24">
        <f t="shared" ref="M21:M23" si="8">SUM(C21:L21)</f>
        <v>0</v>
      </c>
      <c r="N21" s="67"/>
      <c r="O21" s="68"/>
      <c r="P21" s="69"/>
      <c r="Q21" s="70"/>
      <c r="R21" s="31">
        <f t="shared" ref="R21:R23" si="9">M21+Q21</f>
        <v>0</v>
      </c>
      <c r="S21" s="352"/>
      <c r="T21" s="353"/>
      <c r="U21" s="353"/>
      <c r="V21" s="354"/>
      <c r="W21" s="354"/>
      <c r="X21" s="38">
        <f t="shared" ref="X21:X23" si="10">SUM(S21:W21)</f>
        <v>0</v>
      </c>
      <c r="Y21" s="57">
        <f t="shared" ref="Y21:Y23" si="11">M21-X21</f>
        <v>0</v>
      </c>
      <c r="Z21" s="362"/>
      <c r="AA21" s="10"/>
      <c r="AB21" s="353"/>
      <c r="AC21" s="4"/>
      <c r="AD21" s="4"/>
      <c r="AE21" s="353"/>
      <c r="AF21" s="353"/>
      <c r="AG21" s="354"/>
      <c r="AH21" s="49">
        <f t="shared" si="5"/>
        <v>0</v>
      </c>
      <c r="AI21" s="120">
        <f t="shared" ref="AI21:AI23" si="12">R21-AH21</f>
        <v>0</v>
      </c>
      <c r="AJ21" s="89"/>
      <c r="AK21" s="89"/>
      <c r="AL21" s="89"/>
      <c r="AM21" s="89"/>
      <c r="AN21" s="89"/>
      <c r="AO21" s="89"/>
      <c r="AP21" s="89"/>
      <c r="AQ21" s="89"/>
      <c r="AR21" s="89"/>
      <c r="AS21" s="89"/>
      <c r="AT21" s="89"/>
      <c r="AU21" s="89"/>
      <c r="AV21" s="89"/>
      <c r="AW21" s="89"/>
      <c r="AX21" s="89"/>
    </row>
    <row r="22" spans="1:50" ht="22.5" customHeight="1" x14ac:dyDescent="0.15">
      <c r="A22" s="89"/>
      <c r="B22" s="97" t="s">
        <v>15</v>
      </c>
      <c r="C22" s="332"/>
      <c r="D22" s="14"/>
      <c r="E22" s="14"/>
      <c r="F22" s="14"/>
      <c r="G22" s="14"/>
      <c r="H22" s="14"/>
      <c r="I22" s="14"/>
      <c r="J22" s="14"/>
      <c r="K22" s="14"/>
      <c r="L22" s="71"/>
      <c r="M22" s="21">
        <f t="shared" si="8"/>
        <v>0</v>
      </c>
      <c r="N22" s="11"/>
      <c r="O22" s="14"/>
      <c r="P22" s="71"/>
      <c r="Q22" s="72"/>
      <c r="R22" s="28">
        <f t="shared" si="9"/>
        <v>0</v>
      </c>
      <c r="S22" s="344"/>
      <c r="T22" s="333"/>
      <c r="U22" s="333"/>
      <c r="V22" s="345"/>
      <c r="W22" s="345"/>
      <c r="X22" s="35">
        <f t="shared" si="10"/>
        <v>0</v>
      </c>
      <c r="Y22" s="54">
        <f t="shared" si="11"/>
        <v>0</v>
      </c>
      <c r="Z22" s="360"/>
      <c r="AA22" s="11"/>
      <c r="AB22" s="333"/>
      <c r="AC22" s="3"/>
      <c r="AD22" s="3"/>
      <c r="AE22" s="333"/>
      <c r="AF22" s="333"/>
      <c r="AG22" s="345"/>
      <c r="AH22" s="46">
        <f t="shared" si="5"/>
        <v>0</v>
      </c>
      <c r="AI22" s="117">
        <f t="shared" si="12"/>
        <v>0</v>
      </c>
      <c r="AJ22" s="89"/>
      <c r="AK22" s="89"/>
      <c r="AL22" s="89"/>
      <c r="AM22" s="89"/>
      <c r="AN22" s="89"/>
      <c r="AO22" s="89"/>
      <c r="AP22" s="89"/>
      <c r="AQ22" s="89"/>
      <c r="AR22" s="89"/>
      <c r="AS22" s="89"/>
      <c r="AT22" s="89"/>
      <c r="AU22" s="89"/>
      <c r="AV22" s="89"/>
      <c r="AW22" s="89"/>
      <c r="AX22" s="89"/>
    </row>
    <row r="23" spans="1:50" ht="22.5" customHeight="1" thickBot="1" x14ac:dyDescent="0.2">
      <c r="A23" s="89"/>
      <c r="B23" s="381"/>
      <c r="C23" s="351"/>
      <c r="D23" s="15"/>
      <c r="E23" s="15"/>
      <c r="F23" s="15"/>
      <c r="G23" s="15"/>
      <c r="H23" s="15"/>
      <c r="I23" s="15"/>
      <c r="J23" s="15"/>
      <c r="K23" s="15"/>
      <c r="L23" s="73"/>
      <c r="M23" s="25">
        <f t="shared" si="8"/>
        <v>0</v>
      </c>
      <c r="N23" s="12"/>
      <c r="O23" s="15"/>
      <c r="P23" s="73"/>
      <c r="Q23" s="74"/>
      <c r="R23" s="32">
        <f t="shared" si="9"/>
        <v>0</v>
      </c>
      <c r="S23" s="355"/>
      <c r="T23" s="356"/>
      <c r="U23" s="356"/>
      <c r="V23" s="357"/>
      <c r="W23" s="357"/>
      <c r="X23" s="39">
        <f t="shared" si="10"/>
        <v>0</v>
      </c>
      <c r="Y23" s="58">
        <f t="shared" si="11"/>
        <v>0</v>
      </c>
      <c r="Z23" s="363"/>
      <c r="AA23" s="12"/>
      <c r="AB23" s="356"/>
      <c r="AC23" s="5"/>
      <c r="AD23" s="5"/>
      <c r="AE23" s="356"/>
      <c r="AF23" s="356"/>
      <c r="AG23" s="357"/>
      <c r="AH23" s="50">
        <f t="shared" si="5"/>
        <v>0</v>
      </c>
      <c r="AI23" s="121">
        <f t="shared" si="12"/>
        <v>0</v>
      </c>
      <c r="AJ23" s="89"/>
      <c r="AK23" s="89"/>
      <c r="AL23" s="89"/>
      <c r="AM23" s="89"/>
      <c r="AN23" s="89"/>
      <c r="AO23" s="89"/>
      <c r="AP23" s="89"/>
      <c r="AQ23" s="89"/>
      <c r="AR23" s="89"/>
      <c r="AS23" s="89"/>
      <c r="AT23" s="89"/>
      <c r="AU23" s="89"/>
      <c r="AV23" s="89"/>
      <c r="AW23" s="89"/>
      <c r="AX23" s="89"/>
    </row>
    <row r="24" spans="1:50" ht="22.5" customHeight="1" thickTop="1" thickBot="1" x14ac:dyDescent="0.2">
      <c r="A24" s="89"/>
      <c r="B24" s="101" t="s">
        <v>17</v>
      </c>
      <c r="C24" s="103">
        <f>SUBTOTAL(9,C21:C23)</f>
        <v>0</v>
      </c>
      <c r="D24" s="17"/>
      <c r="E24" s="17"/>
      <c r="F24" s="17"/>
      <c r="G24" s="17"/>
      <c r="H24" s="17"/>
      <c r="I24" s="17"/>
      <c r="J24" s="17"/>
      <c r="K24" s="17"/>
      <c r="L24" s="75"/>
      <c r="M24" s="26">
        <f t="shared" ref="M24" si="13">SUBTOTAL(9,M21:M23)</f>
        <v>0</v>
      </c>
      <c r="N24" s="16"/>
      <c r="O24" s="17"/>
      <c r="P24" s="75"/>
      <c r="Q24" s="76"/>
      <c r="R24" s="33">
        <f t="shared" ref="R24:AI24" si="14">SUBTOTAL(9,R21:R23)</f>
        <v>0</v>
      </c>
      <c r="S24" s="109">
        <f t="shared" si="14"/>
        <v>0</v>
      </c>
      <c r="T24" s="104">
        <f t="shared" si="14"/>
        <v>0</v>
      </c>
      <c r="U24" s="104">
        <f t="shared" si="14"/>
        <v>0</v>
      </c>
      <c r="V24" s="110">
        <f t="shared" ref="V24" si="15">SUBTOTAL(9,V12:V23)</f>
        <v>0</v>
      </c>
      <c r="W24" s="110">
        <f t="shared" si="14"/>
        <v>0</v>
      </c>
      <c r="X24" s="40">
        <f t="shared" si="14"/>
        <v>0</v>
      </c>
      <c r="Y24" s="59">
        <f t="shared" si="14"/>
        <v>0</v>
      </c>
      <c r="Z24" s="43">
        <f t="shared" si="14"/>
        <v>0</v>
      </c>
      <c r="AA24" s="16"/>
      <c r="AB24" s="104">
        <f t="shared" si="14"/>
        <v>0</v>
      </c>
      <c r="AC24" s="104">
        <f t="shared" si="14"/>
        <v>0</v>
      </c>
      <c r="AD24" s="104">
        <f t="shared" si="14"/>
        <v>0</v>
      </c>
      <c r="AE24" s="104">
        <f t="shared" si="14"/>
        <v>0</v>
      </c>
      <c r="AF24" s="104">
        <f t="shared" si="14"/>
        <v>0</v>
      </c>
      <c r="AG24" s="110">
        <f t="shared" si="14"/>
        <v>0</v>
      </c>
      <c r="AH24" s="51">
        <f t="shared" si="14"/>
        <v>0</v>
      </c>
      <c r="AI24" s="122">
        <f t="shared" si="14"/>
        <v>0</v>
      </c>
      <c r="AJ24" s="89"/>
      <c r="AK24" s="89"/>
      <c r="AL24" s="89"/>
      <c r="AM24" s="89"/>
      <c r="AN24" s="89"/>
      <c r="AO24" s="89"/>
      <c r="AP24" s="89"/>
      <c r="AQ24" s="89"/>
      <c r="AR24" s="89"/>
      <c r="AS24" s="89"/>
      <c r="AT24" s="89"/>
      <c r="AU24" s="89"/>
      <c r="AV24" s="89"/>
      <c r="AW24" s="89"/>
      <c r="AX24" s="89"/>
    </row>
    <row r="25" spans="1:50" ht="22.5" customHeight="1" thickBot="1" x14ac:dyDescent="0.2">
      <c r="A25" s="89"/>
      <c r="B25" s="102" t="s">
        <v>18</v>
      </c>
      <c r="C25" s="103">
        <f>SUBTOTAL(9,C8:C24)</f>
        <v>0</v>
      </c>
      <c r="D25" s="104">
        <f t="shared" ref="D25:AI25" si="16">SUBTOTAL(9,D8:D24)</f>
        <v>0</v>
      </c>
      <c r="E25" s="104">
        <f t="shared" si="16"/>
        <v>0</v>
      </c>
      <c r="F25" s="104">
        <f t="shared" si="16"/>
        <v>0</v>
      </c>
      <c r="G25" s="104">
        <f t="shared" si="16"/>
        <v>0</v>
      </c>
      <c r="H25" s="104">
        <f t="shared" si="16"/>
        <v>0</v>
      </c>
      <c r="I25" s="104">
        <f t="shared" si="16"/>
        <v>0</v>
      </c>
      <c r="J25" s="104">
        <f t="shared" si="16"/>
        <v>0</v>
      </c>
      <c r="K25" s="104">
        <f t="shared" si="16"/>
        <v>0</v>
      </c>
      <c r="L25" s="105">
        <f t="shared" si="16"/>
        <v>0</v>
      </c>
      <c r="M25" s="26">
        <f t="shared" si="16"/>
        <v>0</v>
      </c>
      <c r="N25" s="106">
        <f t="shared" si="16"/>
        <v>0</v>
      </c>
      <c r="O25" s="107"/>
      <c r="P25" s="108"/>
      <c r="Q25" s="66">
        <f t="shared" si="16"/>
        <v>0</v>
      </c>
      <c r="R25" s="33">
        <f t="shared" si="16"/>
        <v>0</v>
      </c>
      <c r="S25" s="109">
        <f t="shared" si="16"/>
        <v>0</v>
      </c>
      <c r="T25" s="104">
        <f t="shared" si="16"/>
        <v>0</v>
      </c>
      <c r="U25" s="104">
        <f t="shared" si="16"/>
        <v>0</v>
      </c>
      <c r="V25" s="110">
        <f t="shared" si="16"/>
        <v>0</v>
      </c>
      <c r="W25" s="110">
        <f t="shared" si="16"/>
        <v>0</v>
      </c>
      <c r="X25" s="40">
        <f t="shared" si="16"/>
        <v>0</v>
      </c>
      <c r="Y25" s="59">
        <f t="shared" si="16"/>
        <v>0</v>
      </c>
      <c r="Z25" s="43">
        <f t="shared" si="16"/>
        <v>0</v>
      </c>
      <c r="AA25" s="358">
        <f t="shared" si="16"/>
        <v>0</v>
      </c>
      <c r="AB25" s="104">
        <f t="shared" si="16"/>
        <v>0</v>
      </c>
      <c r="AC25" s="104">
        <f t="shared" si="16"/>
        <v>0</v>
      </c>
      <c r="AD25" s="104">
        <f t="shared" si="16"/>
        <v>0</v>
      </c>
      <c r="AE25" s="104">
        <f t="shared" si="16"/>
        <v>0</v>
      </c>
      <c r="AF25" s="104">
        <f t="shared" si="16"/>
        <v>0</v>
      </c>
      <c r="AG25" s="110">
        <f t="shared" si="16"/>
        <v>0</v>
      </c>
      <c r="AH25" s="51">
        <f t="shared" si="16"/>
        <v>0</v>
      </c>
      <c r="AI25" s="122">
        <f t="shared" si="16"/>
        <v>0</v>
      </c>
      <c r="AJ25" s="89"/>
      <c r="AK25" s="89"/>
      <c r="AL25" s="89"/>
      <c r="AM25" s="89"/>
      <c r="AN25" s="89"/>
      <c r="AO25" s="89"/>
      <c r="AP25" s="89"/>
      <c r="AQ25" s="89"/>
      <c r="AR25" s="89"/>
      <c r="AS25" s="89"/>
      <c r="AT25" s="89"/>
      <c r="AU25" s="89"/>
      <c r="AV25" s="89"/>
      <c r="AW25" s="89"/>
      <c r="AX25" s="89"/>
    </row>
    <row r="26" spans="1:50" ht="22.5" customHeight="1" thickBot="1" x14ac:dyDescent="0.2">
      <c r="A26" s="89"/>
      <c r="B26" s="9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row>
    <row r="27" spans="1:50" ht="105.75" customHeight="1" thickTop="1" thickBot="1" x14ac:dyDescent="0.2">
      <c r="A27" s="89"/>
      <c r="B27" s="501" t="s">
        <v>238</v>
      </c>
      <c r="C27" s="502"/>
      <c r="D27" s="502"/>
      <c r="E27" s="502"/>
      <c r="F27" s="502"/>
      <c r="G27" s="502"/>
      <c r="H27" s="502"/>
      <c r="I27" s="502"/>
      <c r="J27" s="509"/>
      <c r="K27" s="509"/>
      <c r="L27" s="509"/>
      <c r="M27" s="509"/>
      <c r="N27" s="509"/>
      <c r="O27" s="509"/>
      <c r="P27" s="509"/>
      <c r="Q27" s="509"/>
      <c r="R27" s="503"/>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row>
    <row r="28" spans="1:50" ht="22.5" customHeight="1" thickTop="1" x14ac:dyDescent="0.15">
      <c r="A28" s="89"/>
      <c r="B28" s="93"/>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row>
    <row r="29" spans="1:50" ht="22.5" customHeight="1" x14ac:dyDescent="0.15">
      <c r="A29" s="89"/>
      <c r="B29" s="9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row>
    <row r="30" spans="1:50" ht="22.5" customHeight="1" x14ac:dyDescent="0.15">
      <c r="A30" s="89"/>
      <c r="B30" s="93"/>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row>
    <row r="31" spans="1:50" ht="22.5" customHeight="1" x14ac:dyDescent="0.15">
      <c r="A31" s="89"/>
      <c r="B31" s="9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row>
    <row r="32" spans="1:50" ht="22.5" customHeight="1" x14ac:dyDescent="0.15">
      <c r="A32" s="89"/>
      <c r="B32" s="93"/>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row>
    <row r="33" spans="1:50" ht="22.5" customHeight="1" x14ac:dyDescent="0.15">
      <c r="A33" s="89"/>
      <c r="B33" s="93"/>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row>
    <row r="34" spans="1:50" ht="22.5" customHeight="1" x14ac:dyDescent="0.15">
      <c r="A34" s="89"/>
      <c r="B34" s="93"/>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row>
    <row r="35" spans="1:50" ht="22.5" customHeight="1" x14ac:dyDescent="0.15">
      <c r="A35" s="89"/>
      <c r="B35" s="93"/>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row>
    <row r="36" spans="1:50" ht="22.5" customHeight="1" x14ac:dyDescent="0.15">
      <c r="A36" s="89"/>
      <c r="B36" s="93"/>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row>
    <row r="37" spans="1:50" ht="22.5" customHeight="1" x14ac:dyDescent="0.15">
      <c r="A37" s="89"/>
      <c r="B37" s="93"/>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row>
    <row r="38" spans="1:50" ht="22.5" customHeight="1" x14ac:dyDescent="0.15">
      <c r="A38" s="89"/>
      <c r="B38" s="93"/>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row>
    <row r="39" spans="1:50" ht="22.5" customHeight="1" x14ac:dyDescent="0.15">
      <c r="A39" s="89"/>
      <c r="B39" s="93"/>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1:50" ht="22.5" customHeight="1" x14ac:dyDescent="0.15">
      <c r="A40" s="89"/>
      <c r="B40" s="93"/>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row>
    <row r="41" spans="1:50" ht="22.5" customHeight="1" x14ac:dyDescent="0.15">
      <c r="A41" s="89"/>
      <c r="B41" s="93"/>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row>
    <row r="42" spans="1:50" ht="22.5" customHeight="1" x14ac:dyDescent="0.15">
      <c r="A42" s="89"/>
      <c r="B42" s="93"/>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row>
    <row r="43" spans="1:50" ht="22.5" customHeight="1" x14ac:dyDescent="0.15">
      <c r="A43" s="89"/>
      <c r="B43" s="93"/>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row>
    <row r="44" spans="1:50" ht="22.5" customHeight="1" x14ac:dyDescent="0.15">
      <c r="A44" s="89"/>
      <c r="B44" s="93"/>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row>
    <row r="45" spans="1:50" ht="22.5" customHeight="1" x14ac:dyDescent="0.15">
      <c r="A45" s="89"/>
      <c r="B45" s="93"/>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row>
    <row r="46" spans="1:50" ht="22.5" customHeight="1" x14ac:dyDescent="0.15">
      <c r="A46" s="89"/>
      <c r="B46" s="93"/>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row>
    <row r="47" spans="1:50" ht="22.5" customHeight="1" x14ac:dyDescent="0.15">
      <c r="A47" s="89"/>
      <c r="B47" s="93"/>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row>
    <row r="48" spans="1:50" ht="22.5" customHeight="1" x14ac:dyDescent="0.15">
      <c r="A48" s="89"/>
      <c r="B48" s="93"/>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row>
    <row r="49" spans="1:50" ht="22.5" customHeight="1" x14ac:dyDescent="0.15">
      <c r="A49" s="89"/>
      <c r="B49" s="93"/>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row>
    <row r="50" spans="1:50" ht="22.5" customHeight="1" x14ac:dyDescent="0.15"/>
    <row r="51" spans="1:50" ht="22.5" customHeight="1" x14ac:dyDescent="0.15"/>
    <row r="52" spans="1:50" ht="22.5" customHeight="1" x14ac:dyDescent="0.15"/>
    <row r="53" spans="1:50" ht="22.5" customHeight="1" x14ac:dyDescent="0.15"/>
    <row r="54" spans="1:50" ht="22.5" customHeight="1" x14ac:dyDescent="0.15"/>
    <row r="55" spans="1:50" ht="22.5" customHeight="1" x14ac:dyDescent="0.15"/>
    <row r="56" spans="1:50" ht="22.5" customHeight="1" x14ac:dyDescent="0.15"/>
    <row r="57" spans="1:50" ht="22.5" customHeight="1" x14ac:dyDescent="0.15"/>
    <row r="58" spans="1:50" ht="22.5" customHeight="1" x14ac:dyDescent="0.15"/>
    <row r="59" spans="1:50" ht="22.5" customHeight="1" x14ac:dyDescent="0.15"/>
    <row r="60" spans="1:50" ht="22.5" customHeight="1" x14ac:dyDescent="0.15"/>
    <row r="61" spans="1:50" ht="22.5" customHeight="1" x14ac:dyDescent="0.15"/>
    <row r="62" spans="1:50" ht="22.5" customHeight="1" x14ac:dyDescent="0.15"/>
    <row r="63" spans="1:50" ht="22.5" customHeight="1" x14ac:dyDescent="0.15"/>
    <row r="64" spans="1:50"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sheetData>
  <sheetProtection password="A3C7" sheet="1" objects="1" scenarios="1"/>
  <mergeCells count="4">
    <mergeCell ref="C5:AI5"/>
    <mergeCell ref="B27:R27"/>
    <mergeCell ref="B2:F2"/>
    <mergeCell ref="B3:J3"/>
  </mergeCells>
  <phoneticPr fontId="2"/>
  <hyperlinks>
    <hyperlink ref="B3:I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9"/>
  <sheetViews>
    <sheetView workbookViewId="0"/>
  </sheetViews>
  <sheetFormatPr defaultRowHeight="13.5" x14ac:dyDescent="0.15"/>
  <cols>
    <col min="1" max="1" width="3.25" style="78" customWidth="1"/>
    <col min="2" max="2" width="2.25" style="78" customWidth="1"/>
    <col min="3" max="3" width="4.125" style="78" customWidth="1"/>
    <col min="4" max="4" width="0.875" style="78" customWidth="1"/>
    <col min="5" max="5" width="12" style="78" customWidth="1"/>
    <col min="6" max="6" width="10.5" style="78" customWidth="1"/>
    <col min="7" max="7" width="3" style="78" bestFit="1" customWidth="1"/>
    <col min="8" max="8" width="10.875" style="78" customWidth="1"/>
    <col min="9" max="9" width="11.375" style="78" customWidth="1"/>
    <col min="10" max="10" width="5.25" style="78" bestFit="1" customWidth="1"/>
    <col min="11" max="11" width="2.875" style="78" customWidth="1"/>
    <col min="12" max="12" width="4.125" style="78" customWidth="1"/>
    <col min="13" max="13" width="0.875" style="78" customWidth="1"/>
    <col min="14" max="14" width="12" style="78" customWidth="1"/>
    <col min="15" max="15" width="10.5" style="78" customWidth="1"/>
    <col min="16" max="16" width="3" style="78" bestFit="1" customWidth="1"/>
    <col min="17" max="17" width="10.875" style="78" customWidth="1"/>
    <col min="18" max="18" width="11.375" style="78" customWidth="1"/>
    <col min="19" max="19" width="5.25" style="78" bestFit="1" customWidth="1"/>
    <col min="20" max="20" width="2.125" style="78" customWidth="1"/>
    <col min="21" max="16384" width="9" style="78"/>
  </cols>
  <sheetData>
    <row r="2" spans="2:20" ht="21.75" customHeight="1" x14ac:dyDescent="0.15">
      <c r="B2" s="516" t="s">
        <v>194</v>
      </c>
      <c r="C2" s="517"/>
      <c r="D2" s="517"/>
      <c r="E2" s="517"/>
      <c r="F2" s="517"/>
      <c r="G2" s="517"/>
      <c r="H2" s="517"/>
    </row>
    <row r="3" spans="2:20" ht="21.75" customHeight="1" x14ac:dyDescent="0.15">
      <c r="B3" s="328"/>
      <c r="C3" s="402" t="s">
        <v>220</v>
      </c>
      <c r="D3" s="403"/>
      <c r="E3" s="404"/>
      <c r="F3" s="404"/>
      <c r="G3" s="404"/>
      <c r="H3" s="404"/>
      <c r="I3" s="404"/>
      <c r="J3" s="404"/>
    </row>
    <row r="4" spans="2:20" ht="11.25" customHeight="1" thickBot="1" x14ac:dyDescent="0.2"/>
    <row r="5" spans="2:20" ht="14.25" customHeight="1" thickTop="1" thickBot="1" x14ac:dyDescent="0.2">
      <c r="E5" s="538" t="s">
        <v>173</v>
      </c>
      <c r="F5" s="539"/>
      <c r="G5" s="539"/>
      <c r="H5" s="539"/>
      <c r="I5" s="540"/>
    </row>
    <row r="6" spans="2:20" ht="14.25" customHeight="1" thickTop="1" thickBot="1" x14ac:dyDescent="0.2">
      <c r="B6" s="238"/>
      <c r="C6" s="239"/>
      <c r="D6" s="240"/>
      <c r="E6" s="541"/>
      <c r="F6" s="542"/>
      <c r="G6" s="542"/>
      <c r="H6" s="542"/>
      <c r="I6" s="543"/>
      <c r="J6" s="239"/>
      <c r="K6" s="239"/>
      <c r="L6" s="239"/>
      <c r="M6" s="239"/>
      <c r="N6" s="239"/>
      <c r="O6" s="239"/>
      <c r="P6" s="239"/>
      <c r="Q6" s="239"/>
      <c r="R6" s="239"/>
      <c r="S6" s="239"/>
      <c r="T6" s="240"/>
    </row>
    <row r="7" spans="2:20" ht="12.75" customHeight="1" thickTop="1" thickBot="1" x14ac:dyDescent="0.2">
      <c r="B7" s="241"/>
      <c r="C7" s="237"/>
      <c r="D7" s="237"/>
      <c r="E7" s="237"/>
      <c r="F7" s="237"/>
      <c r="G7" s="237"/>
      <c r="H7" s="237"/>
      <c r="I7" s="237"/>
      <c r="J7" s="237"/>
      <c r="K7" s="237"/>
      <c r="L7" s="237"/>
      <c r="M7" s="237"/>
      <c r="N7" s="237"/>
      <c r="O7" s="237"/>
      <c r="P7" s="237"/>
      <c r="Q7" s="237"/>
      <c r="R7" s="237"/>
      <c r="S7" s="237"/>
      <c r="T7" s="245"/>
    </row>
    <row r="8" spans="2:20" ht="18.75" customHeight="1" x14ac:dyDescent="0.15">
      <c r="B8" s="241"/>
      <c r="C8" s="213"/>
      <c r="D8" s="237"/>
      <c r="E8" s="571" t="s">
        <v>164</v>
      </c>
      <c r="F8" s="221" t="s">
        <v>167</v>
      </c>
      <c r="G8" s="565" t="s">
        <v>154</v>
      </c>
      <c r="H8" s="566"/>
      <c r="I8" s="565" t="s">
        <v>102</v>
      </c>
      <c r="J8" s="591"/>
      <c r="K8" s="237"/>
      <c r="L8" s="217"/>
      <c r="M8" s="237"/>
      <c r="N8" s="553" t="s">
        <v>164</v>
      </c>
      <c r="O8" s="224" t="s">
        <v>167</v>
      </c>
      <c r="P8" s="556" t="s">
        <v>154</v>
      </c>
      <c r="Q8" s="557"/>
      <c r="R8" s="556" t="s">
        <v>102</v>
      </c>
      <c r="S8" s="558"/>
      <c r="T8" s="245"/>
    </row>
    <row r="9" spans="2:20" ht="18.75" customHeight="1" x14ac:dyDescent="0.15">
      <c r="B9" s="241"/>
      <c r="C9" s="549" t="s">
        <v>117</v>
      </c>
      <c r="D9" s="237"/>
      <c r="E9" s="572"/>
      <c r="F9" s="204" t="s">
        <v>146</v>
      </c>
      <c r="G9" s="234" t="s">
        <v>148</v>
      </c>
      <c r="H9" s="207">
        <f>年末調整計算シート!E13</f>
        <v>0</v>
      </c>
      <c r="I9" s="209">
        <f>IF(H9&lt;=20000,H9,IF(H9&lt;=40000,ROUNDDOWN(H9/2+10000,0),IF(H9&lt;=80000,ROUNDDOWN(H9/4+20000,0),40000)))</f>
        <v>0</v>
      </c>
      <c r="J9" s="201" t="s">
        <v>150</v>
      </c>
      <c r="K9" s="237"/>
      <c r="L9" s="551" t="s">
        <v>168</v>
      </c>
      <c r="M9" s="237"/>
      <c r="N9" s="554"/>
      <c r="O9" s="204" t="s">
        <v>146</v>
      </c>
      <c r="P9" s="199" t="s">
        <v>148</v>
      </c>
      <c r="Q9" s="207">
        <f>H9</f>
        <v>0</v>
      </c>
      <c r="R9" s="209">
        <f>IF(Q9&lt;=12000,Q9,IF(Q9&lt;=32000,ROUNDDOWN(Q9/2+6000,0),IF(Q9&lt;=56000,ROUNDDOWN(Q9/4+14000,0),28000)))</f>
        <v>0</v>
      </c>
      <c r="S9" s="201" t="s">
        <v>150</v>
      </c>
      <c r="T9" s="245"/>
    </row>
    <row r="10" spans="2:20" ht="18.75" customHeight="1" x14ac:dyDescent="0.15">
      <c r="B10" s="241"/>
      <c r="C10" s="550"/>
      <c r="D10" s="237"/>
      <c r="E10" s="572"/>
      <c r="F10" s="205" t="s">
        <v>147</v>
      </c>
      <c r="G10" s="235" t="s">
        <v>149</v>
      </c>
      <c r="H10" s="208">
        <f>年末調整計算シート!F13</f>
        <v>0</v>
      </c>
      <c r="I10" s="210">
        <f>IF(H10&lt;=25000,H10,IF(H10&lt;=50000,ROUNDDOWN(H10/2+12500,0),IF(H10&lt;=100000,ROUNDDOWN(H10/4+25000,0),50000)))</f>
        <v>0</v>
      </c>
      <c r="J10" s="202" t="s">
        <v>151</v>
      </c>
      <c r="K10" s="237"/>
      <c r="L10" s="552"/>
      <c r="M10" s="237"/>
      <c r="N10" s="554"/>
      <c r="O10" s="205" t="s">
        <v>147</v>
      </c>
      <c r="P10" s="200" t="s">
        <v>149</v>
      </c>
      <c r="Q10" s="208">
        <f>H10</f>
        <v>0</v>
      </c>
      <c r="R10" s="210">
        <f>IF(Q10&lt;=15000,Q10,IF(Q10&lt;=40000,ROUNDDOWN(Q10/2+7500,0),IF(Q10&lt;=70000,ROUNDDOWN(Q10/4+17500,0),35000)))</f>
        <v>0</v>
      </c>
      <c r="S10" s="202" t="s">
        <v>151</v>
      </c>
      <c r="T10" s="245"/>
    </row>
    <row r="11" spans="2:20" ht="18.75" customHeight="1" thickBot="1" x14ac:dyDescent="0.2">
      <c r="B11" s="241"/>
      <c r="C11" s="550"/>
      <c r="D11" s="237"/>
      <c r="E11" s="572"/>
      <c r="F11" s="583" t="s">
        <v>177</v>
      </c>
      <c r="G11" s="584"/>
      <c r="H11" s="584"/>
      <c r="I11" s="211">
        <f>IF(SUM(I9:I10)&lt;40000,SUM(I9:I10),40000)</f>
        <v>0</v>
      </c>
      <c r="J11" s="203" t="s">
        <v>152</v>
      </c>
      <c r="K11" s="237"/>
      <c r="L11" s="552"/>
      <c r="M11" s="237"/>
      <c r="N11" s="554"/>
      <c r="O11" s="559" t="s">
        <v>178</v>
      </c>
      <c r="P11" s="560"/>
      <c r="Q11" s="561"/>
      <c r="R11" s="211">
        <f>IF(SUM(R9:R10)&lt;28000,SUM(R9:R10),28000)</f>
        <v>0</v>
      </c>
      <c r="S11" s="203" t="s">
        <v>152</v>
      </c>
      <c r="T11" s="245"/>
    </row>
    <row r="12" spans="2:20" ht="18.75" customHeight="1" thickTop="1" x14ac:dyDescent="0.15">
      <c r="B12" s="241"/>
      <c r="C12" s="550"/>
      <c r="D12" s="237"/>
      <c r="E12" s="573"/>
      <c r="F12" s="569" t="s">
        <v>153</v>
      </c>
      <c r="G12" s="570"/>
      <c r="H12" s="570"/>
      <c r="I12" s="212">
        <f>IF(I10&gt;=I11,I10,I11)</f>
        <v>0</v>
      </c>
      <c r="J12" s="206" t="s">
        <v>162</v>
      </c>
      <c r="K12" s="237"/>
      <c r="L12" s="552"/>
      <c r="M12" s="237"/>
      <c r="N12" s="555"/>
      <c r="O12" s="562" t="s">
        <v>153</v>
      </c>
      <c r="P12" s="563"/>
      <c r="Q12" s="564"/>
      <c r="R12" s="219">
        <f>IF(R10&gt;=R11,R10,R11)</f>
        <v>0</v>
      </c>
      <c r="S12" s="220" t="s">
        <v>162</v>
      </c>
      <c r="T12" s="245"/>
    </row>
    <row r="13" spans="2:20" ht="4.5" customHeight="1" x14ac:dyDescent="0.15">
      <c r="B13" s="241"/>
      <c r="C13" s="550"/>
      <c r="D13" s="237"/>
      <c r="E13" s="237"/>
      <c r="F13" s="237"/>
      <c r="G13" s="237"/>
      <c r="H13" s="237"/>
      <c r="I13" s="237"/>
      <c r="J13" s="237"/>
      <c r="K13" s="237"/>
      <c r="L13" s="552"/>
      <c r="M13" s="237"/>
      <c r="N13" s="237"/>
      <c r="O13" s="237"/>
      <c r="P13" s="237"/>
      <c r="Q13" s="237"/>
      <c r="R13" s="237"/>
      <c r="S13" s="237"/>
      <c r="T13" s="245"/>
    </row>
    <row r="14" spans="2:20" ht="18.75" customHeight="1" x14ac:dyDescent="0.15">
      <c r="B14" s="241"/>
      <c r="C14" s="550"/>
      <c r="D14" s="237"/>
      <c r="E14" s="571" t="s">
        <v>165</v>
      </c>
      <c r="F14" s="222"/>
      <c r="G14" s="567" t="s">
        <v>154</v>
      </c>
      <c r="H14" s="590"/>
      <c r="I14" s="567" t="s">
        <v>102</v>
      </c>
      <c r="J14" s="568"/>
      <c r="K14" s="237"/>
      <c r="L14" s="552"/>
      <c r="M14" s="237"/>
      <c r="N14" s="553" t="s">
        <v>165</v>
      </c>
      <c r="O14" s="225"/>
      <c r="P14" s="580" t="s">
        <v>154</v>
      </c>
      <c r="Q14" s="581"/>
      <c r="R14" s="580" t="s">
        <v>102</v>
      </c>
      <c r="S14" s="582"/>
      <c r="T14" s="245"/>
    </row>
    <row r="15" spans="2:20" ht="18.75" customHeight="1" thickBot="1" x14ac:dyDescent="0.2">
      <c r="B15" s="241"/>
      <c r="C15" s="550"/>
      <c r="D15" s="237"/>
      <c r="E15" s="572"/>
      <c r="F15" s="204" t="s">
        <v>154</v>
      </c>
      <c r="G15" s="234" t="s">
        <v>155</v>
      </c>
      <c r="H15" s="207">
        <f>年末調整計算シート!G13</f>
        <v>0</v>
      </c>
      <c r="I15" s="209">
        <f>IF(H15&lt;=20000,H15,IF(H15&lt;=40000,ROUNDDOWN(H15/2+10000,0),IF(H15&lt;=80000,ROUNDDOWN(H15/4+20000,0),40000)))</f>
        <v>0</v>
      </c>
      <c r="J15" s="201"/>
      <c r="K15" s="237"/>
      <c r="L15" s="552"/>
      <c r="M15" s="237"/>
      <c r="N15" s="554"/>
      <c r="O15" s="204" t="s">
        <v>154</v>
      </c>
      <c r="P15" s="199" t="s">
        <v>155</v>
      </c>
      <c r="Q15" s="207">
        <f>H15</f>
        <v>0</v>
      </c>
      <c r="R15" s="209">
        <f>IF(Q15&lt;=12000,Q15,IF(Q15&lt;=32000,ROUNDDOWN(Q15/2+6000,0),IF(Q15&lt;=56000,ROUNDDOWN(Q15/4+14000,0),28000)))</f>
        <v>0</v>
      </c>
      <c r="S15" s="201"/>
      <c r="T15" s="245"/>
    </row>
    <row r="16" spans="2:20" ht="18.75" customHeight="1" thickTop="1" x14ac:dyDescent="0.15">
      <c r="B16" s="241"/>
      <c r="C16" s="550"/>
      <c r="D16" s="237"/>
      <c r="E16" s="573"/>
      <c r="F16" s="569" t="s">
        <v>153</v>
      </c>
      <c r="G16" s="570"/>
      <c r="H16" s="570"/>
      <c r="I16" s="212">
        <f>I15</f>
        <v>0</v>
      </c>
      <c r="J16" s="206" t="s">
        <v>161</v>
      </c>
      <c r="K16" s="237"/>
      <c r="L16" s="552"/>
      <c r="M16" s="237"/>
      <c r="N16" s="555"/>
      <c r="O16" s="562" t="s">
        <v>153</v>
      </c>
      <c r="P16" s="563"/>
      <c r="Q16" s="564"/>
      <c r="R16" s="219">
        <f>R15</f>
        <v>0</v>
      </c>
      <c r="S16" s="220" t="s">
        <v>161</v>
      </c>
      <c r="T16" s="245"/>
    </row>
    <row r="17" spans="1:20" ht="4.5" customHeight="1" x14ac:dyDescent="0.15">
      <c r="B17" s="241"/>
      <c r="C17" s="550"/>
      <c r="D17" s="237"/>
      <c r="E17" s="237"/>
      <c r="F17" s="237"/>
      <c r="G17" s="237"/>
      <c r="H17" s="237"/>
      <c r="I17" s="237"/>
      <c r="J17" s="237"/>
      <c r="K17" s="237"/>
      <c r="L17" s="552"/>
      <c r="M17" s="237"/>
      <c r="N17" s="237"/>
      <c r="O17" s="237"/>
      <c r="P17" s="237"/>
      <c r="Q17" s="237"/>
      <c r="R17" s="237"/>
      <c r="S17" s="237"/>
      <c r="T17" s="245"/>
    </row>
    <row r="18" spans="1:20" ht="18.75" customHeight="1" x14ac:dyDescent="0.15">
      <c r="B18" s="241"/>
      <c r="C18" s="550"/>
      <c r="D18" s="237"/>
      <c r="E18" s="571" t="s">
        <v>166</v>
      </c>
      <c r="F18" s="223" t="s">
        <v>167</v>
      </c>
      <c r="G18" s="567" t="s">
        <v>154</v>
      </c>
      <c r="H18" s="574"/>
      <c r="I18" s="567" t="s">
        <v>102</v>
      </c>
      <c r="J18" s="568"/>
      <c r="K18" s="237"/>
      <c r="L18" s="552"/>
      <c r="M18" s="237"/>
      <c r="N18" s="553" t="s">
        <v>166</v>
      </c>
      <c r="O18" s="226" t="s">
        <v>167</v>
      </c>
      <c r="P18" s="580" t="s">
        <v>154</v>
      </c>
      <c r="Q18" s="581"/>
      <c r="R18" s="580" t="s">
        <v>102</v>
      </c>
      <c r="S18" s="582"/>
      <c r="T18" s="245"/>
    </row>
    <row r="19" spans="1:20" ht="18.75" customHeight="1" x14ac:dyDescent="0.15">
      <c r="B19" s="241"/>
      <c r="C19" s="550"/>
      <c r="D19" s="237"/>
      <c r="E19" s="572"/>
      <c r="F19" s="204" t="s">
        <v>146</v>
      </c>
      <c r="G19" s="234" t="s">
        <v>159</v>
      </c>
      <c r="H19" s="207">
        <f>年末調整計算シート!H13</f>
        <v>0</v>
      </c>
      <c r="I19" s="209">
        <f>IF(H19&lt;=20000,H19,IF(H19&lt;=40000,ROUNDDOWN(H19/2+10000,0),IF(H19&lt;=80000,ROUNDDOWN(H19/4+20000,0),40000)))</f>
        <v>0</v>
      </c>
      <c r="J19" s="201" t="s">
        <v>156</v>
      </c>
      <c r="K19" s="237"/>
      <c r="L19" s="552"/>
      <c r="M19" s="237"/>
      <c r="N19" s="554"/>
      <c r="O19" s="204" t="s">
        <v>146</v>
      </c>
      <c r="P19" s="199" t="s">
        <v>159</v>
      </c>
      <c r="Q19" s="207">
        <f>H19</f>
        <v>0</v>
      </c>
      <c r="R19" s="209">
        <f>IF(Q19&lt;=12000,Q19,IF(Q19&lt;=32000,ROUNDDOWN(Q19/2+6000,0),IF(Q19&lt;=56000,ROUNDDOWN(Q19/4+14000,0),28000)))</f>
        <v>0</v>
      </c>
      <c r="S19" s="201" t="s">
        <v>156</v>
      </c>
      <c r="T19" s="245"/>
    </row>
    <row r="20" spans="1:20" ht="18.75" customHeight="1" x14ac:dyDescent="0.15">
      <c r="B20" s="241"/>
      <c r="C20" s="550"/>
      <c r="D20" s="237"/>
      <c r="E20" s="572"/>
      <c r="F20" s="205" t="s">
        <v>147</v>
      </c>
      <c r="G20" s="235" t="s">
        <v>160</v>
      </c>
      <c r="H20" s="208">
        <f>年末調整計算シート!I13</f>
        <v>0</v>
      </c>
      <c r="I20" s="210">
        <f>IF(H20&lt;=25000,H20,IF(H20&lt;=50000,ROUNDDOWN(H20/2+12500,0),IF(H20&lt;=100000,ROUNDDOWN(H20/4+25000,0),50000)))</f>
        <v>0</v>
      </c>
      <c r="J20" s="202" t="s">
        <v>157</v>
      </c>
      <c r="K20" s="237"/>
      <c r="L20" s="552"/>
      <c r="M20" s="237"/>
      <c r="N20" s="554"/>
      <c r="O20" s="205" t="s">
        <v>147</v>
      </c>
      <c r="P20" s="200" t="s">
        <v>160</v>
      </c>
      <c r="Q20" s="208">
        <f>H20</f>
        <v>0</v>
      </c>
      <c r="R20" s="210">
        <f>IF(Q20&lt;=15000,Q20,IF(Q20&lt;=40000,ROUNDDOWN(Q20/2+7500,0),IF(Q20&lt;=70000,ROUNDDOWN(Q20/4+17500,0),35000)))</f>
        <v>0</v>
      </c>
      <c r="S20" s="202" t="s">
        <v>157</v>
      </c>
      <c r="T20" s="245"/>
    </row>
    <row r="21" spans="1:20" ht="18.75" customHeight="1" thickBot="1" x14ac:dyDescent="0.2">
      <c r="B21" s="241"/>
      <c r="C21" s="550"/>
      <c r="D21" s="237"/>
      <c r="E21" s="572"/>
      <c r="F21" s="583" t="s">
        <v>180</v>
      </c>
      <c r="G21" s="584"/>
      <c r="H21" s="584"/>
      <c r="I21" s="211">
        <f>IF(SUM(I19:I20)&lt;40000,SUM(I19:I20),40000)</f>
        <v>0</v>
      </c>
      <c r="J21" s="203" t="s">
        <v>158</v>
      </c>
      <c r="K21" s="237"/>
      <c r="L21" s="552"/>
      <c r="M21" s="237"/>
      <c r="N21" s="554"/>
      <c r="O21" s="583" t="s">
        <v>179</v>
      </c>
      <c r="P21" s="584"/>
      <c r="Q21" s="584"/>
      <c r="R21" s="211">
        <f>IF(SUM(R19:R20)&lt;28000,SUM(R19:R20),28000)</f>
        <v>0</v>
      </c>
      <c r="S21" s="203" t="s">
        <v>158</v>
      </c>
      <c r="T21" s="245"/>
    </row>
    <row r="22" spans="1:20" ht="18.75" customHeight="1" thickTop="1" x14ac:dyDescent="0.15">
      <c r="B22" s="241"/>
      <c r="C22" s="214"/>
      <c r="D22" s="237"/>
      <c r="E22" s="573"/>
      <c r="F22" s="569" t="s">
        <v>153</v>
      </c>
      <c r="G22" s="570"/>
      <c r="H22" s="570"/>
      <c r="I22" s="212">
        <f>IF(I20&gt;=I21,I20,I21)</f>
        <v>0</v>
      </c>
      <c r="J22" s="206" t="s">
        <v>163</v>
      </c>
      <c r="K22" s="237"/>
      <c r="L22" s="218"/>
      <c r="M22" s="237"/>
      <c r="N22" s="555"/>
      <c r="O22" s="562" t="s">
        <v>153</v>
      </c>
      <c r="P22" s="563"/>
      <c r="Q22" s="564"/>
      <c r="R22" s="219">
        <f>IF(R20&gt;=R21,R20,R21)</f>
        <v>0</v>
      </c>
      <c r="S22" s="220" t="s">
        <v>163</v>
      </c>
      <c r="T22" s="245"/>
    </row>
    <row r="23" spans="1:20" ht="4.5" customHeight="1" thickBot="1" x14ac:dyDescent="0.2">
      <c r="B23" s="241"/>
      <c r="C23" s="214"/>
      <c r="D23" s="215"/>
      <c r="E23" s="216"/>
      <c r="F23" s="216"/>
      <c r="G23" s="216"/>
      <c r="H23" s="216"/>
      <c r="I23" s="237"/>
      <c r="J23" s="237"/>
      <c r="K23" s="237"/>
      <c r="L23" s="218"/>
      <c r="M23" s="215"/>
      <c r="N23" s="216"/>
      <c r="O23" s="216"/>
      <c r="P23" s="216"/>
      <c r="Q23" s="216"/>
      <c r="R23" s="237"/>
      <c r="S23" s="237"/>
      <c r="T23" s="245"/>
    </row>
    <row r="24" spans="1:20" ht="26.25" customHeight="1" thickBot="1" x14ac:dyDescent="0.2">
      <c r="B24" s="241"/>
      <c r="C24" s="585" t="s">
        <v>181</v>
      </c>
      <c r="D24" s="586"/>
      <c r="E24" s="586"/>
      <c r="F24" s="586"/>
      <c r="G24" s="586"/>
      <c r="H24" s="587"/>
      <c r="I24" s="588">
        <f>IF((I12+I16+I22)&lt;=120000,(I12+I16+I22),120000)</f>
        <v>0</v>
      </c>
      <c r="J24" s="589"/>
      <c r="K24" s="237"/>
      <c r="L24" s="544" t="s">
        <v>183</v>
      </c>
      <c r="M24" s="545"/>
      <c r="N24" s="545"/>
      <c r="O24" s="545"/>
      <c r="P24" s="545"/>
      <c r="Q24" s="546"/>
      <c r="R24" s="547">
        <f>IF((R12+R16+R22)&lt;=70000,(R12+R16+R22),70000)</f>
        <v>0</v>
      </c>
      <c r="S24" s="548"/>
      <c r="T24" s="245"/>
    </row>
    <row r="25" spans="1:20" ht="8.25" customHeight="1" thickBot="1" x14ac:dyDescent="0.2">
      <c r="B25" s="242"/>
      <c r="C25" s="243"/>
      <c r="D25" s="243"/>
      <c r="E25" s="243"/>
      <c r="F25" s="243"/>
      <c r="G25" s="243"/>
      <c r="H25" s="243"/>
      <c r="I25" s="243"/>
      <c r="J25" s="243"/>
      <c r="K25" s="243"/>
      <c r="L25" s="243"/>
      <c r="M25" s="243"/>
      <c r="N25" s="243"/>
      <c r="O25" s="243"/>
      <c r="P25" s="243"/>
      <c r="Q25" s="243"/>
      <c r="R25" s="243"/>
      <c r="S25" s="243"/>
      <c r="T25" s="244"/>
    </row>
    <row r="26" spans="1:20" ht="18.75" customHeight="1" thickTop="1" thickBot="1" x14ac:dyDescent="0.2">
      <c r="B26" s="237"/>
      <c r="C26" s="237"/>
      <c r="D26" s="237"/>
      <c r="E26" s="237"/>
      <c r="F26" s="237"/>
      <c r="G26" s="237"/>
      <c r="H26" s="237"/>
      <c r="I26" s="237"/>
      <c r="J26" s="237"/>
      <c r="K26" s="237"/>
      <c r="L26" s="237"/>
      <c r="M26" s="237"/>
      <c r="N26" s="237"/>
      <c r="O26" s="237"/>
      <c r="P26" s="237"/>
      <c r="Q26" s="237"/>
      <c r="R26" s="237"/>
      <c r="S26" s="237"/>
      <c r="T26" s="237"/>
    </row>
    <row r="27" spans="1:20" ht="14.25" customHeight="1" thickTop="1" thickBot="1" x14ac:dyDescent="0.2">
      <c r="E27" s="538" t="s">
        <v>176</v>
      </c>
      <c r="F27" s="539"/>
      <c r="G27" s="539"/>
      <c r="H27" s="539"/>
      <c r="I27" s="540"/>
    </row>
    <row r="28" spans="1:20" ht="14.25" customHeight="1" thickTop="1" thickBot="1" x14ac:dyDescent="0.2">
      <c r="B28" s="238"/>
      <c r="C28" s="239"/>
      <c r="D28" s="240"/>
      <c r="E28" s="541"/>
      <c r="F28" s="542"/>
      <c r="G28" s="542"/>
      <c r="H28" s="542"/>
      <c r="I28" s="543"/>
      <c r="J28" s="239"/>
      <c r="K28" s="239"/>
      <c r="L28" s="239"/>
      <c r="M28" s="239"/>
      <c r="N28" s="239"/>
      <c r="O28" s="239"/>
      <c r="P28" s="239"/>
      <c r="Q28" s="239"/>
      <c r="R28" s="239"/>
      <c r="S28" s="239"/>
      <c r="T28" s="240"/>
    </row>
    <row r="29" spans="1:20" ht="12.75" customHeight="1" thickTop="1" thickBot="1" x14ac:dyDescent="0.2">
      <c r="A29" s="245"/>
      <c r="B29" s="241"/>
      <c r="C29" s="237"/>
      <c r="D29" s="237"/>
      <c r="E29" s="237"/>
      <c r="F29" s="237"/>
      <c r="G29" s="237"/>
      <c r="H29" s="237"/>
      <c r="I29" s="237"/>
      <c r="J29" s="237"/>
      <c r="K29" s="237"/>
      <c r="L29" s="237"/>
      <c r="M29" s="237"/>
      <c r="N29" s="237"/>
      <c r="O29" s="237"/>
      <c r="P29" s="237"/>
      <c r="Q29" s="237"/>
      <c r="R29" s="237"/>
      <c r="S29" s="237"/>
      <c r="T29" s="245"/>
    </row>
    <row r="30" spans="1:20" ht="18.75" customHeight="1" x14ac:dyDescent="0.15">
      <c r="A30" s="245"/>
      <c r="B30" s="241"/>
      <c r="C30" s="530" t="s">
        <v>1</v>
      </c>
      <c r="E30" s="536" t="s">
        <v>167</v>
      </c>
      <c r="F30" s="537"/>
      <c r="G30" s="575" t="s">
        <v>154</v>
      </c>
      <c r="H30" s="537"/>
      <c r="I30" s="575" t="s">
        <v>102</v>
      </c>
      <c r="J30" s="576"/>
      <c r="L30" s="518" t="s">
        <v>30</v>
      </c>
      <c r="N30" s="520" t="s">
        <v>167</v>
      </c>
      <c r="O30" s="521"/>
      <c r="P30" s="522" t="s">
        <v>154</v>
      </c>
      <c r="Q30" s="521"/>
      <c r="R30" s="522" t="s">
        <v>102</v>
      </c>
      <c r="S30" s="523"/>
      <c r="T30" s="245"/>
    </row>
    <row r="31" spans="1:20" ht="18.75" customHeight="1" x14ac:dyDescent="0.15">
      <c r="A31" s="245"/>
      <c r="B31" s="241"/>
      <c r="C31" s="531"/>
      <c r="E31" s="532" t="s">
        <v>169</v>
      </c>
      <c r="F31" s="533"/>
      <c r="G31" s="234" t="s">
        <v>171</v>
      </c>
      <c r="H31" s="207">
        <f>年末調整計算シート!E15</f>
        <v>0</v>
      </c>
      <c r="I31" s="209">
        <f>IF(H31&lt;=50000,H31,50000)</f>
        <v>0</v>
      </c>
      <c r="J31" s="201" t="s">
        <v>174</v>
      </c>
      <c r="L31" s="519"/>
      <c r="N31" s="524" t="s">
        <v>169</v>
      </c>
      <c r="O31" s="525"/>
      <c r="P31" s="234" t="s">
        <v>171</v>
      </c>
      <c r="Q31" s="207">
        <f>H31</f>
        <v>0</v>
      </c>
      <c r="R31" s="209">
        <f>IF((Q31/2)&lt;=25000,(Q31/2),25000)</f>
        <v>0</v>
      </c>
      <c r="S31" s="201" t="s">
        <v>174</v>
      </c>
      <c r="T31" s="245"/>
    </row>
    <row r="32" spans="1:20" ht="18.75" customHeight="1" x14ac:dyDescent="0.15">
      <c r="A32" s="245"/>
      <c r="B32" s="241"/>
      <c r="C32" s="531"/>
      <c r="D32" s="227"/>
      <c r="E32" s="534" t="s">
        <v>170</v>
      </c>
      <c r="F32" s="535"/>
      <c r="G32" s="236" t="s">
        <v>172</v>
      </c>
      <c r="H32" s="228">
        <f>年末調整計算シート!F15</f>
        <v>0</v>
      </c>
      <c r="I32" s="211">
        <f>IF(H32&lt;=10000,H32,IF((H32/2+5000)&lt;=15000,ROUNDDOWN(H32/2+5000,0),15000))</f>
        <v>0</v>
      </c>
      <c r="J32" s="203" t="s">
        <v>175</v>
      </c>
      <c r="L32" s="519"/>
      <c r="M32" s="227"/>
      <c r="N32" s="526" t="s">
        <v>170</v>
      </c>
      <c r="O32" s="527"/>
      <c r="P32" s="236" t="s">
        <v>172</v>
      </c>
      <c r="Q32" s="228">
        <f>H32</f>
        <v>0</v>
      </c>
      <c r="R32" s="211">
        <f>IF(Q32&lt;=5000,Q32,IF(Q32&lt;=15000,ROUNDDOWN(Q32/2+2500,0),10000))</f>
        <v>0</v>
      </c>
      <c r="S32" s="203" t="s">
        <v>175</v>
      </c>
      <c r="T32" s="245"/>
    </row>
    <row r="33" spans="1:20" ht="4.5" customHeight="1" thickBot="1" x14ac:dyDescent="0.2">
      <c r="A33" s="245"/>
      <c r="B33" s="241"/>
      <c r="C33" s="246"/>
      <c r="D33" s="215"/>
      <c r="E33" s="229"/>
      <c r="F33" s="230"/>
      <c r="G33" s="229"/>
      <c r="H33" s="231"/>
      <c r="I33" s="232"/>
      <c r="J33" s="233"/>
      <c r="L33" s="247"/>
      <c r="M33" s="215"/>
      <c r="N33" s="229"/>
      <c r="O33" s="230"/>
      <c r="P33" s="229"/>
      <c r="Q33" s="231"/>
      <c r="R33" s="232"/>
      <c r="S33" s="233"/>
      <c r="T33" s="245"/>
    </row>
    <row r="34" spans="1:20" ht="18.75" customHeight="1" thickBot="1" x14ac:dyDescent="0.2">
      <c r="A34" s="245"/>
      <c r="B34" s="241"/>
      <c r="C34" s="577" t="s">
        <v>182</v>
      </c>
      <c r="D34" s="578"/>
      <c r="E34" s="578"/>
      <c r="F34" s="578"/>
      <c r="G34" s="578"/>
      <c r="H34" s="579"/>
      <c r="I34" s="528">
        <f>IF((I31+I32)&lt;=50000,(I31+I32),50000)</f>
        <v>0</v>
      </c>
      <c r="J34" s="529"/>
      <c r="L34" s="511" t="s">
        <v>184</v>
      </c>
      <c r="M34" s="512"/>
      <c r="N34" s="512"/>
      <c r="O34" s="512"/>
      <c r="P34" s="512"/>
      <c r="Q34" s="513"/>
      <c r="R34" s="514">
        <f>IF((R31+R32)&lt;=25000,(R31+R32),25000)</f>
        <v>0</v>
      </c>
      <c r="S34" s="515"/>
      <c r="T34" s="245"/>
    </row>
    <row r="35" spans="1:20" ht="18.75" customHeight="1" thickBot="1" x14ac:dyDescent="0.2">
      <c r="A35" s="245"/>
      <c r="B35" s="242"/>
      <c r="C35" s="243"/>
      <c r="D35" s="243"/>
      <c r="E35" s="243"/>
      <c r="F35" s="243"/>
      <c r="G35" s="243"/>
      <c r="H35" s="243"/>
      <c r="I35" s="243"/>
      <c r="J35" s="243"/>
      <c r="K35" s="243"/>
      <c r="L35" s="243"/>
      <c r="M35" s="243"/>
      <c r="N35" s="243"/>
      <c r="O35" s="243"/>
      <c r="P35" s="243"/>
      <c r="Q35" s="243"/>
      <c r="R35" s="243"/>
      <c r="S35" s="243"/>
      <c r="T35" s="244"/>
    </row>
    <row r="36" spans="1:20" ht="18.75" customHeight="1" thickTop="1" x14ac:dyDescent="0.15"/>
    <row r="37" spans="1:20" ht="18.75" customHeight="1" thickBot="1" x14ac:dyDescent="0.2"/>
    <row r="38" spans="1:20" ht="117" customHeight="1" thickTop="1" thickBot="1" x14ac:dyDescent="0.2">
      <c r="B38" s="501" t="s">
        <v>238</v>
      </c>
      <c r="C38" s="502"/>
      <c r="D38" s="502"/>
      <c r="E38" s="502"/>
      <c r="F38" s="502"/>
      <c r="G38" s="502"/>
      <c r="H38" s="502"/>
      <c r="I38" s="502"/>
      <c r="J38" s="509"/>
      <c r="K38" s="509"/>
      <c r="L38" s="509"/>
      <c r="M38" s="509"/>
      <c r="N38" s="509"/>
      <c r="O38" s="509"/>
      <c r="P38" s="509"/>
      <c r="Q38" s="509"/>
      <c r="R38" s="509"/>
      <c r="S38" s="509"/>
      <c r="T38" s="503"/>
    </row>
    <row r="39" spans="1:20" ht="18.75" customHeight="1" thickTop="1" x14ac:dyDescent="0.15"/>
  </sheetData>
  <sheetProtection password="A3C7" sheet="1" objects="1" scenarios="1"/>
  <mergeCells count="55">
    <mergeCell ref="E8:E12"/>
    <mergeCell ref="I8:J8"/>
    <mergeCell ref="I18:J18"/>
    <mergeCell ref="F21:H21"/>
    <mergeCell ref="F22:H22"/>
    <mergeCell ref="F11:H11"/>
    <mergeCell ref="F12:H12"/>
    <mergeCell ref="G30:H30"/>
    <mergeCell ref="I30:J30"/>
    <mergeCell ref="C34:H34"/>
    <mergeCell ref="P14:Q14"/>
    <mergeCell ref="R14:S14"/>
    <mergeCell ref="O16:Q16"/>
    <mergeCell ref="N18:N22"/>
    <mergeCell ref="P18:Q18"/>
    <mergeCell ref="R18:S18"/>
    <mergeCell ref="O21:Q21"/>
    <mergeCell ref="O22:Q22"/>
    <mergeCell ref="N14:N16"/>
    <mergeCell ref="C24:H24"/>
    <mergeCell ref="I24:J24"/>
    <mergeCell ref="E14:E16"/>
    <mergeCell ref="G14:H14"/>
    <mergeCell ref="E5:I6"/>
    <mergeCell ref="E27:I28"/>
    <mergeCell ref="L24:Q24"/>
    <mergeCell ref="R24:S24"/>
    <mergeCell ref="C9:C21"/>
    <mergeCell ref="L9:L21"/>
    <mergeCell ref="N8:N12"/>
    <mergeCell ref="P8:Q8"/>
    <mergeCell ref="R8:S8"/>
    <mergeCell ref="O11:Q11"/>
    <mergeCell ref="O12:Q12"/>
    <mergeCell ref="G8:H8"/>
    <mergeCell ref="I14:J14"/>
    <mergeCell ref="F16:H16"/>
    <mergeCell ref="E18:E22"/>
    <mergeCell ref="G18:H18"/>
    <mergeCell ref="L34:Q34"/>
    <mergeCell ref="R34:S34"/>
    <mergeCell ref="B2:H2"/>
    <mergeCell ref="B38:T38"/>
    <mergeCell ref="C3:J3"/>
    <mergeCell ref="L30:L32"/>
    <mergeCell ref="N30:O30"/>
    <mergeCell ref="P30:Q30"/>
    <mergeCell ref="R30:S30"/>
    <mergeCell ref="N31:O31"/>
    <mergeCell ref="N32:O32"/>
    <mergeCell ref="I34:J34"/>
    <mergeCell ref="C30:C32"/>
    <mergeCell ref="E31:F31"/>
    <mergeCell ref="E32:F32"/>
    <mergeCell ref="E30:F30"/>
  </mergeCells>
  <phoneticPr fontId="2"/>
  <hyperlinks>
    <hyperlink ref="C3:J3" location="利用前に必ずお読み下さい!A1" display="ご利用前には注意事項を必ずお読み下さい。"/>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利用前に必ずお読み下さい</vt:lpstr>
      <vt:lpstr>住民税所得割額計算シート</vt:lpstr>
      <vt:lpstr>年末調整計算シート</vt:lpstr>
      <vt:lpstr>給与台帳シート</vt:lpstr>
      <vt:lpstr>保険料算定シート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2016-11-27T15:26:48Z</dcterms:created>
  <dcterms:modified xsi:type="dcterms:W3CDTF">2017-10-01T13:05:24Z</dcterms:modified>
</cp:coreProperties>
</file>