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75" windowWidth="15075" windowHeight="8505"/>
  </bookViews>
  <sheets>
    <sheet name="利用前に必ずお読み下さい" sheetId="9" r:id="rId1"/>
    <sheet name="住民税所得割額計算シート" sheetId="8" r:id="rId2"/>
    <sheet name="年末調整計算シート" sheetId="7" r:id="rId3"/>
    <sheet name="給与台帳シート" sheetId="6" r:id="rId4"/>
    <sheet name="保険料算定シート" sheetId="10" r:id="rId5"/>
  </sheets>
  <calcPr calcId="145621"/>
</workbook>
</file>

<file path=xl/calcChain.xml><?xml version="1.0" encoding="utf-8"?>
<calcChain xmlns="http://schemas.openxmlformats.org/spreadsheetml/2006/main">
  <c r="H32" i="10" l="1"/>
  <c r="Q32" i="10" s="1"/>
  <c r="R32" i="10" s="1"/>
  <c r="H31" i="10"/>
  <c r="Q31" i="10" s="1"/>
  <c r="R31" i="10" s="1"/>
  <c r="H20" i="10"/>
  <c r="H19" i="10"/>
  <c r="I19" i="10" s="1"/>
  <c r="H15" i="10"/>
  <c r="Q15" i="10" s="1"/>
  <c r="R15" i="10" s="1"/>
  <c r="R16" i="10" s="1"/>
  <c r="H10" i="10"/>
  <c r="Q10" i="10" s="1"/>
  <c r="R10" i="10" s="1"/>
  <c r="H9" i="10"/>
  <c r="Q9" i="10" s="1"/>
  <c r="R9" i="10" s="1"/>
  <c r="Q20" i="10"/>
  <c r="R20" i="10" s="1"/>
  <c r="Q19" i="10"/>
  <c r="R19" i="10" s="1"/>
  <c r="I20" i="10"/>
  <c r="C9" i="8"/>
  <c r="D9" i="8" s="1"/>
  <c r="C18" i="8"/>
  <c r="D18" i="8" s="1"/>
  <c r="C26" i="8"/>
  <c r="F26" i="8" s="1"/>
  <c r="C25" i="8"/>
  <c r="D25" i="8" s="1"/>
  <c r="C17" i="8"/>
  <c r="D17" i="8" s="1"/>
  <c r="C16" i="8"/>
  <c r="D16" i="8" s="1"/>
  <c r="C24" i="8"/>
  <c r="D24" i="8" s="1"/>
  <c r="C23" i="8"/>
  <c r="D23" i="8" s="1"/>
  <c r="C22" i="8"/>
  <c r="D22" i="8" s="1"/>
  <c r="C21" i="8"/>
  <c r="D21" i="8" s="1"/>
  <c r="C20" i="8"/>
  <c r="D20" i="8" s="1"/>
  <c r="C19" i="8"/>
  <c r="D19" i="8" s="1"/>
  <c r="C15" i="8"/>
  <c r="D15" i="8" s="1"/>
  <c r="I10" i="10" l="1"/>
  <c r="I32" i="10"/>
  <c r="R34" i="10"/>
  <c r="D14" i="8" s="1"/>
  <c r="I31" i="10"/>
  <c r="I21" i="10"/>
  <c r="I22" i="10" s="1"/>
  <c r="I15" i="10"/>
  <c r="I16" i="10" s="1"/>
  <c r="R11" i="10"/>
  <c r="R12" i="10" s="1"/>
  <c r="I9" i="10"/>
  <c r="I11" i="10" s="1"/>
  <c r="I12" i="10" s="1"/>
  <c r="R21" i="10"/>
  <c r="R22" i="10" s="1"/>
  <c r="F17" i="8"/>
  <c r="F21" i="8"/>
  <c r="F19" i="8"/>
  <c r="F23" i="8"/>
  <c r="F25" i="8"/>
  <c r="F18" i="8"/>
  <c r="F20" i="8"/>
  <c r="F22" i="8"/>
  <c r="F24" i="8"/>
  <c r="F16" i="8"/>
  <c r="I34" i="10" l="1"/>
  <c r="C14" i="7" s="1"/>
  <c r="C14" i="8" s="1"/>
  <c r="R24" i="10"/>
  <c r="D13" i="8" s="1"/>
  <c r="I24" i="10"/>
  <c r="C12" i="7" s="1"/>
  <c r="C13" i="8" s="1"/>
  <c r="F27" i="8"/>
  <c r="AG24" i="6"/>
  <c r="AF24" i="6"/>
  <c r="AE24" i="6"/>
  <c r="AD24" i="6"/>
  <c r="AC24" i="6"/>
  <c r="AB24" i="6"/>
  <c r="W24" i="6"/>
  <c r="U24" i="6"/>
  <c r="T24" i="6"/>
  <c r="S24" i="6"/>
  <c r="C24" i="6"/>
  <c r="X23" i="6"/>
  <c r="M23" i="6"/>
  <c r="X22" i="6"/>
  <c r="M22" i="6"/>
  <c r="X21" i="6"/>
  <c r="M21" i="6"/>
  <c r="M24" i="6" s="1"/>
  <c r="AG20" i="6"/>
  <c r="AG25" i="6" s="1"/>
  <c r="AF20" i="6"/>
  <c r="AF25" i="6" s="1"/>
  <c r="AE20" i="6"/>
  <c r="AE25" i="6" s="1"/>
  <c r="AD20" i="6"/>
  <c r="AD25" i="6" s="1"/>
  <c r="AC20" i="6"/>
  <c r="AC25" i="6" s="1"/>
  <c r="AB20" i="6"/>
  <c r="AB25" i="6" s="1"/>
  <c r="AA20" i="6"/>
  <c r="AA25" i="6" s="1"/>
  <c r="Z20" i="6"/>
  <c r="W20" i="6"/>
  <c r="W25" i="6" s="1"/>
  <c r="V20" i="6"/>
  <c r="V24" i="6" s="1"/>
  <c r="V25" i="6" s="1"/>
  <c r="U20" i="6"/>
  <c r="U25" i="6" s="1"/>
  <c r="T20" i="6"/>
  <c r="S20" i="6"/>
  <c r="S25" i="6" s="1"/>
  <c r="N20" i="6"/>
  <c r="N25" i="6" s="1"/>
  <c r="L20" i="6"/>
  <c r="L25" i="6" s="1"/>
  <c r="K20" i="6"/>
  <c r="K25" i="6" s="1"/>
  <c r="J20" i="6"/>
  <c r="J25" i="6" s="1"/>
  <c r="I20" i="6"/>
  <c r="I25" i="6" s="1"/>
  <c r="H20" i="6"/>
  <c r="H25" i="6" s="1"/>
  <c r="G20" i="6"/>
  <c r="G25" i="6" s="1"/>
  <c r="F20" i="6"/>
  <c r="F25" i="6" s="1"/>
  <c r="E20" i="6"/>
  <c r="E25" i="6" s="1"/>
  <c r="D20" i="6"/>
  <c r="D25" i="6" s="1"/>
  <c r="C20" i="6"/>
  <c r="C25" i="6" s="1"/>
  <c r="X19" i="6"/>
  <c r="AH19" i="6" s="1"/>
  <c r="Q19" i="6"/>
  <c r="M19" i="6"/>
  <c r="Y19" i="6" s="1"/>
  <c r="X18" i="6"/>
  <c r="AH18" i="6" s="1"/>
  <c r="Q18" i="6"/>
  <c r="M18" i="6"/>
  <c r="Y18" i="6" s="1"/>
  <c r="X17" i="6"/>
  <c r="AH17" i="6" s="1"/>
  <c r="Q17" i="6"/>
  <c r="M17" i="6"/>
  <c r="Y17" i="6" s="1"/>
  <c r="X16" i="6"/>
  <c r="AH16" i="6" s="1"/>
  <c r="Q16" i="6"/>
  <c r="M16" i="6"/>
  <c r="Y16" i="6" s="1"/>
  <c r="X15" i="6"/>
  <c r="AH15" i="6" s="1"/>
  <c r="Q15" i="6"/>
  <c r="M15" i="6"/>
  <c r="Y15" i="6" s="1"/>
  <c r="X14" i="6"/>
  <c r="AH14" i="6" s="1"/>
  <c r="Q14" i="6"/>
  <c r="M14" i="6"/>
  <c r="Y14" i="6" s="1"/>
  <c r="X13" i="6"/>
  <c r="AH13" i="6" s="1"/>
  <c r="Q13" i="6"/>
  <c r="M13" i="6"/>
  <c r="X12" i="6"/>
  <c r="AH12" i="6" s="1"/>
  <c r="Q12" i="6"/>
  <c r="M12" i="6"/>
  <c r="Y12" i="6" s="1"/>
  <c r="X11" i="6"/>
  <c r="AH11" i="6" s="1"/>
  <c r="Q11" i="6"/>
  <c r="M11" i="6"/>
  <c r="Y11" i="6" s="1"/>
  <c r="X10" i="6"/>
  <c r="AH10" i="6" s="1"/>
  <c r="Q10" i="6"/>
  <c r="M10" i="6"/>
  <c r="X9" i="6"/>
  <c r="AH9" i="6" s="1"/>
  <c r="Q9" i="6"/>
  <c r="M9" i="6"/>
  <c r="X8" i="6"/>
  <c r="Q8" i="6"/>
  <c r="M8" i="6"/>
  <c r="Y9" i="6" l="1"/>
  <c r="Y13" i="6"/>
  <c r="Y10" i="6"/>
  <c r="R21" i="6"/>
  <c r="Y21" i="6"/>
  <c r="X20" i="6"/>
  <c r="Y23" i="6"/>
  <c r="T25" i="6"/>
  <c r="R23" i="6"/>
  <c r="Y22" i="6"/>
  <c r="Q20" i="6"/>
  <c r="Q25" i="6" s="1"/>
  <c r="M20" i="6"/>
  <c r="M25" i="6" s="1"/>
  <c r="R8" i="6"/>
  <c r="Y8" i="6"/>
  <c r="R10" i="6"/>
  <c r="AI10" i="6" s="1"/>
  <c r="R12" i="6"/>
  <c r="AI12" i="6" s="1"/>
  <c r="R14" i="6"/>
  <c r="AI14" i="6" s="1"/>
  <c r="R16" i="6"/>
  <c r="AI16" i="6" s="1"/>
  <c r="R18" i="6"/>
  <c r="AI18" i="6" s="1"/>
  <c r="X24" i="6"/>
  <c r="AH8" i="6"/>
  <c r="R9" i="6"/>
  <c r="AI9" i="6" s="1"/>
  <c r="R11" i="6"/>
  <c r="AI11" i="6" s="1"/>
  <c r="R13" i="6"/>
  <c r="AI13" i="6" s="1"/>
  <c r="R15" i="6"/>
  <c r="AI15" i="6" s="1"/>
  <c r="R17" i="6"/>
  <c r="AI17" i="6" s="1"/>
  <c r="R19" i="6"/>
  <c r="AI19" i="6" s="1"/>
  <c r="R22" i="6"/>
  <c r="AH23" i="6"/>
  <c r="AI23" i="6" s="1"/>
  <c r="Y24" i="6" l="1"/>
  <c r="X25" i="6"/>
  <c r="C10" i="7" s="1"/>
  <c r="C12" i="8" s="1"/>
  <c r="D12" i="8" s="1"/>
  <c r="D27" i="8" s="1"/>
  <c r="D29" i="8" s="1"/>
  <c r="C8" i="8"/>
  <c r="D8" i="8" s="1"/>
  <c r="C7" i="7"/>
  <c r="AH22" i="6"/>
  <c r="AI22" i="6" s="1"/>
  <c r="AH20" i="6"/>
  <c r="R24" i="6"/>
  <c r="R20" i="6"/>
  <c r="AI8" i="6"/>
  <c r="Z24" i="6"/>
  <c r="Z25" i="6" s="1"/>
  <c r="C44" i="7" s="1"/>
  <c r="AH21" i="6"/>
  <c r="Y20" i="6"/>
  <c r="Y25" i="6" s="1"/>
  <c r="C32" i="7" l="1"/>
  <c r="C27" i="8" s="1"/>
  <c r="G35" i="8"/>
  <c r="D32" i="8"/>
  <c r="R25" i="6"/>
  <c r="AI20" i="6"/>
  <c r="AH24" i="6"/>
  <c r="AH25" i="6" s="1"/>
  <c r="AI21" i="6"/>
  <c r="AI24" i="6" s="1"/>
  <c r="C34" i="7" l="1"/>
  <c r="C39" i="7" s="1"/>
  <c r="C41" i="7" s="1"/>
  <c r="C42" i="7" s="1"/>
  <c r="G44" i="8"/>
  <c r="G38" i="8"/>
  <c r="G39" i="8"/>
  <c r="G45" i="8"/>
  <c r="AI25" i="6"/>
  <c r="G46" i="8" l="1"/>
  <c r="G40" i="8"/>
  <c r="G41" i="8" s="1"/>
  <c r="D35" i="8" s="1"/>
  <c r="C45" i="7"/>
  <c r="D37" i="8" l="1"/>
  <c r="D39" i="8" s="1"/>
</calcChain>
</file>

<file path=xl/sharedStrings.xml><?xml version="1.0" encoding="utf-8"?>
<sst xmlns="http://schemas.openxmlformats.org/spreadsheetml/2006/main" count="411" uniqueCount="239">
  <si>
    <t>基本給</t>
    <rPh sb="0" eb="3">
      <t>キホンキュウ</t>
    </rPh>
    <phoneticPr fontId="2"/>
  </si>
  <si>
    <t>所得税</t>
    <rPh sb="0" eb="3">
      <t>ショトクゼイ</t>
    </rPh>
    <phoneticPr fontId="2"/>
  </si>
  <si>
    <t>３月</t>
    <rPh sb="1" eb="2">
      <t>ガツ</t>
    </rPh>
    <phoneticPr fontId="2"/>
  </si>
  <si>
    <t>４月</t>
    <rPh sb="1" eb="2">
      <t>ガツ</t>
    </rPh>
    <phoneticPr fontId="2"/>
  </si>
  <si>
    <t>１月</t>
    <rPh sb="1" eb="2">
      <t>ガツ</t>
    </rPh>
    <phoneticPr fontId="2"/>
  </si>
  <si>
    <t>２月</t>
    <rPh sb="1" eb="2">
      <t>ガツ</t>
    </rPh>
    <phoneticPr fontId="2"/>
  </si>
  <si>
    <t>５月</t>
  </si>
  <si>
    <t>６月</t>
  </si>
  <si>
    <t>７月</t>
  </si>
  <si>
    <t>８月</t>
  </si>
  <si>
    <t>９月</t>
  </si>
  <si>
    <t>１０月</t>
  </si>
  <si>
    <t>１１月</t>
  </si>
  <si>
    <t>１２月</t>
  </si>
  <si>
    <t>給与小計</t>
    <rPh sb="0" eb="2">
      <t>キュウヨ</t>
    </rPh>
    <rPh sb="2" eb="4">
      <t>ショウケイ</t>
    </rPh>
    <phoneticPr fontId="2"/>
  </si>
  <si>
    <t>冬季賞与</t>
    <rPh sb="0" eb="2">
      <t>トウキ</t>
    </rPh>
    <rPh sb="2" eb="4">
      <t>ショウヨ</t>
    </rPh>
    <phoneticPr fontId="2"/>
  </si>
  <si>
    <t>夏季賞与</t>
    <rPh sb="0" eb="2">
      <t>カキ</t>
    </rPh>
    <rPh sb="2" eb="4">
      <t>ショウヨ</t>
    </rPh>
    <phoneticPr fontId="2"/>
  </si>
  <si>
    <t>賞与小計</t>
    <rPh sb="0" eb="2">
      <t>ショウヨ</t>
    </rPh>
    <rPh sb="2" eb="4">
      <t>ショウケイ</t>
    </rPh>
    <phoneticPr fontId="2"/>
  </si>
  <si>
    <t>総合計</t>
    <rPh sb="0" eb="2">
      <t>ソウゴウ</t>
    </rPh>
    <rPh sb="2" eb="3">
      <t>ケイ</t>
    </rPh>
    <phoneticPr fontId="2"/>
  </si>
  <si>
    <t>時間外
手当</t>
    <rPh sb="0" eb="3">
      <t>ジカンガイ</t>
    </rPh>
    <rPh sb="4" eb="6">
      <t>テアテ</t>
    </rPh>
    <phoneticPr fontId="2"/>
  </si>
  <si>
    <t>非課税通
勤手当</t>
    <rPh sb="0" eb="3">
      <t>ヒカゼイ</t>
    </rPh>
    <rPh sb="3" eb="4">
      <t>ツウ</t>
    </rPh>
    <rPh sb="5" eb="6">
      <t>ツトム</t>
    </rPh>
    <rPh sb="6" eb="8">
      <t>テアテ</t>
    </rPh>
    <phoneticPr fontId="2"/>
  </si>
  <si>
    <t>課税
支給額</t>
    <rPh sb="0" eb="2">
      <t>カゼイ</t>
    </rPh>
    <rPh sb="3" eb="6">
      <t>シキュウガク</t>
    </rPh>
    <phoneticPr fontId="2"/>
  </si>
  <si>
    <t>非課税
支給額</t>
    <rPh sb="0" eb="3">
      <t>ヒカゼイ</t>
    </rPh>
    <rPh sb="4" eb="7">
      <t>シキュウガク</t>
    </rPh>
    <phoneticPr fontId="2"/>
  </si>
  <si>
    <t>支給合計</t>
    <rPh sb="0" eb="2">
      <t>シキュウ</t>
    </rPh>
    <rPh sb="2" eb="4">
      <t>ゴウケイ</t>
    </rPh>
    <phoneticPr fontId="2"/>
  </si>
  <si>
    <t>健康
保険料</t>
    <rPh sb="0" eb="2">
      <t>ケンコウ</t>
    </rPh>
    <rPh sb="3" eb="6">
      <t>ホケンリョウ</t>
    </rPh>
    <phoneticPr fontId="2"/>
  </si>
  <si>
    <t>介護
保険料</t>
    <rPh sb="0" eb="2">
      <t>カイゴ</t>
    </rPh>
    <rPh sb="3" eb="6">
      <t>ホケンリョウ</t>
    </rPh>
    <phoneticPr fontId="2"/>
  </si>
  <si>
    <t>厚生年金
掛金</t>
    <rPh sb="0" eb="2">
      <t>コウセイ</t>
    </rPh>
    <rPh sb="2" eb="4">
      <t>ネンキン</t>
    </rPh>
    <rPh sb="5" eb="6">
      <t>カ</t>
    </rPh>
    <rPh sb="6" eb="7">
      <t>キン</t>
    </rPh>
    <phoneticPr fontId="2"/>
  </si>
  <si>
    <t>雇用
保険料</t>
    <rPh sb="0" eb="2">
      <t>コヨウ</t>
    </rPh>
    <rPh sb="3" eb="6">
      <t>ホケンリョウ</t>
    </rPh>
    <phoneticPr fontId="2"/>
  </si>
  <si>
    <t>社会保険
料合計</t>
    <rPh sb="0" eb="2">
      <t>シャカイ</t>
    </rPh>
    <rPh sb="2" eb="4">
      <t>ホケン</t>
    </rPh>
    <rPh sb="5" eb="6">
      <t>ハカル</t>
    </rPh>
    <rPh sb="6" eb="8">
      <t>ゴウケイ</t>
    </rPh>
    <phoneticPr fontId="2"/>
  </si>
  <si>
    <t>課税
対象額</t>
    <rPh sb="0" eb="2">
      <t>カゼイ</t>
    </rPh>
    <rPh sb="3" eb="5">
      <t>タイショウ</t>
    </rPh>
    <rPh sb="5" eb="6">
      <t>ガク</t>
    </rPh>
    <phoneticPr fontId="2"/>
  </si>
  <si>
    <t>住民税</t>
    <rPh sb="0" eb="3">
      <t>ジュウミンゼイ</t>
    </rPh>
    <phoneticPr fontId="2"/>
  </si>
  <si>
    <t>差引
支給額</t>
    <rPh sb="0" eb="2">
      <t>サシヒキ</t>
    </rPh>
    <rPh sb="3" eb="6">
      <t>シキュウガク</t>
    </rPh>
    <phoneticPr fontId="2"/>
  </si>
  <si>
    <t>控除額
合計</t>
    <rPh sb="0" eb="2">
      <t>コウジョ</t>
    </rPh>
    <rPh sb="2" eb="3">
      <t>ガク</t>
    </rPh>
    <rPh sb="4" eb="6">
      <t>ゴウケイ</t>
    </rPh>
    <phoneticPr fontId="2"/>
  </si>
  <si>
    <t>課税手当
４</t>
    <rPh sb="0" eb="2">
      <t>カゼイ</t>
    </rPh>
    <rPh sb="2" eb="4">
      <t>テアテ</t>
    </rPh>
    <phoneticPr fontId="2"/>
  </si>
  <si>
    <t>課税手当
５</t>
    <rPh sb="0" eb="2">
      <t>カゼイ</t>
    </rPh>
    <rPh sb="2" eb="4">
      <t>テアテ</t>
    </rPh>
    <phoneticPr fontId="2"/>
  </si>
  <si>
    <t>課税手当
６</t>
    <rPh sb="0" eb="2">
      <t>カゼイ</t>
    </rPh>
    <rPh sb="2" eb="4">
      <t>テアテ</t>
    </rPh>
    <phoneticPr fontId="2"/>
  </si>
  <si>
    <t>課税手当
７</t>
    <rPh sb="0" eb="2">
      <t>カゼイ</t>
    </rPh>
    <rPh sb="2" eb="4">
      <t>テアテ</t>
    </rPh>
    <phoneticPr fontId="2"/>
  </si>
  <si>
    <t>課税手当
８</t>
    <rPh sb="0" eb="2">
      <t>カゼイ</t>
    </rPh>
    <rPh sb="2" eb="4">
      <t>テアテ</t>
    </rPh>
    <phoneticPr fontId="2"/>
  </si>
  <si>
    <t>非課税
手当１</t>
    <rPh sb="0" eb="3">
      <t>ヒカゼイ</t>
    </rPh>
    <rPh sb="4" eb="6">
      <t>テアテ</t>
    </rPh>
    <phoneticPr fontId="2"/>
  </si>
  <si>
    <t>非課税
手当２</t>
    <rPh sb="0" eb="3">
      <t>ヒカゼイ</t>
    </rPh>
    <rPh sb="4" eb="6">
      <t>テアテ</t>
    </rPh>
    <phoneticPr fontId="2"/>
  </si>
  <si>
    <t>控除項目
４</t>
    <rPh sb="0" eb="2">
      <t>コウジョ</t>
    </rPh>
    <rPh sb="2" eb="4">
      <t>コウモク</t>
    </rPh>
    <phoneticPr fontId="2"/>
  </si>
  <si>
    <t>控除項目
５</t>
    <rPh sb="0" eb="2">
      <t>コウジョ</t>
    </rPh>
    <rPh sb="2" eb="4">
      <t>コウモク</t>
    </rPh>
    <phoneticPr fontId="2"/>
  </si>
  <si>
    <t>控除項目
６</t>
    <rPh sb="0" eb="2">
      <t>コウジョ</t>
    </rPh>
    <rPh sb="2" eb="4">
      <t>コウモク</t>
    </rPh>
    <phoneticPr fontId="2"/>
  </si>
  <si>
    <t>厚生年金
基金掛金</t>
    <rPh sb="0" eb="2">
      <t>コウセイ</t>
    </rPh>
    <rPh sb="2" eb="4">
      <t>ネンキン</t>
    </rPh>
    <rPh sb="5" eb="7">
      <t>キキン</t>
    </rPh>
    <rPh sb="7" eb="8">
      <t>カ</t>
    </rPh>
    <rPh sb="8" eb="9">
      <t>キン</t>
    </rPh>
    <phoneticPr fontId="2"/>
  </si>
  <si>
    <t>給与収入合計</t>
    <rPh sb="0" eb="2">
      <t>キュウヨ</t>
    </rPh>
    <rPh sb="2" eb="4">
      <t>シュウニュウ</t>
    </rPh>
    <rPh sb="4" eb="6">
      <t>ゴウケイ</t>
    </rPh>
    <phoneticPr fontId="2"/>
  </si>
  <si>
    <t>給与所得</t>
    <rPh sb="0" eb="2">
      <t>キュウヨ</t>
    </rPh>
    <rPh sb="2" eb="4">
      <t>ショトク</t>
    </rPh>
    <phoneticPr fontId="2"/>
  </si>
  <si>
    <t>社会保険料控除</t>
    <rPh sb="0" eb="2">
      <t>シャカイ</t>
    </rPh>
    <rPh sb="2" eb="5">
      <t>ホケンリョウ</t>
    </rPh>
    <rPh sb="5" eb="7">
      <t>コウジョ</t>
    </rPh>
    <phoneticPr fontId="2"/>
  </si>
  <si>
    <t>生命保険料控除</t>
    <rPh sb="0" eb="2">
      <t>セイメイ</t>
    </rPh>
    <rPh sb="2" eb="4">
      <t>ホケン</t>
    </rPh>
    <rPh sb="4" eb="5">
      <t>リョウ</t>
    </rPh>
    <rPh sb="5" eb="7">
      <t>コウジョ</t>
    </rPh>
    <phoneticPr fontId="2"/>
  </si>
  <si>
    <t>地震保険料控除</t>
    <rPh sb="0" eb="2">
      <t>ジシン</t>
    </rPh>
    <rPh sb="2" eb="5">
      <t>ホケンリョウ</t>
    </rPh>
    <rPh sb="5" eb="7">
      <t>コウジョ</t>
    </rPh>
    <phoneticPr fontId="2"/>
  </si>
  <si>
    <t>小規模共済掛金控除</t>
    <rPh sb="0" eb="3">
      <t>ショウキボ</t>
    </rPh>
    <rPh sb="3" eb="5">
      <t>キョウサイ</t>
    </rPh>
    <rPh sb="5" eb="7">
      <t>カケキン</t>
    </rPh>
    <rPh sb="7" eb="9">
      <t>コウジョ</t>
    </rPh>
    <phoneticPr fontId="2"/>
  </si>
  <si>
    <t>障害者控除</t>
    <rPh sb="0" eb="3">
      <t>ショウガイシャ</t>
    </rPh>
    <rPh sb="3" eb="5">
      <t>コウジョ</t>
    </rPh>
    <phoneticPr fontId="2"/>
  </si>
  <si>
    <t>寡婦／寡夫控除</t>
    <rPh sb="0" eb="2">
      <t>カフ</t>
    </rPh>
    <rPh sb="3" eb="5">
      <t>カフ</t>
    </rPh>
    <rPh sb="5" eb="7">
      <t>コウジョ</t>
    </rPh>
    <phoneticPr fontId="2"/>
  </si>
  <si>
    <t>扶養控除１</t>
    <rPh sb="0" eb="2">
      <t>フヨウ</t>
    </rPh>
    <rPh sb="2" eb="4">
      <t>コウジョ</t>
    </rPh>
    <phoneticPr fontId="2"/>
  </si>
  <si>
    <t>基礎控除</t>
    <rPh sb="0" eb="2">
      <t>キソ</t>
    </rPh>
    <rPh sb="2" eb="4">
      <t>コウジョ</t>
    </rPh>
    <phoneticPr fontId="2"/>
  </si>
  <si>
    <t>勤労学生控除</t>
    <rPh sb="0" eb="2">
      <t>キンロウ</t>
    </rPh>
    <rPh sb="2" eb="4">
      <t>ガクセイ</t>
    </rPh>
    <rPh sb="4" eb="6">
      <t>コウジョ</t>
    </rPh>
    <phoneticPr fontId="2"/>
  </si>
  <si>
    <t>○</t>
    <phoneticPr fontId="2"/>
  </si>
  <si>
    <t>×</t>
    <phoneticPr fontId="2"/>
  </si>
  <si>
    <t>１千万円超</t>
    <rPh sb="1" eb="4">
      <t>センマンエン</t>
    </rPh>
    <rPh sb="4" eb="5">
      <t>チョウ</t>
    </rPh>
    <phoneticPr fontId="2"/>
  </si>
  <si>
    <t>１千万円以下</t>
    <rPh sb="1" eb="4">
      <t>センマンエン</t>
    </rPh>
    <rPh sb="4" eb="6">
      <t>イカ</t>
    </rPh>
    <phoneticPr fontId="2"/>
  </si>
  <si>
    <t>３８万円超４０万円未満</t>
    <rPh sb="2" eb="4">
      <t>マンエン</t>
    </rPh>
    <rPh sb="4" eb="5">
      <t>チョウ</t>
    </rPh>
    <rPh sb="7" eb="9">
      <t>マンエン</t>
    </rPh>
    <rPh sb="9" eb="11">
      <t>ミマン</t>
    </rPh>
    <phoneticPr fontId="2"/>
  </si>
  <si>
    <t>４０万円以上４５万円未満</t>
    <rPh sb="2" eb="4">
      <t>マンエン</t>
    </rPh>
    <rPh sb="4" eb="6">
      <t>イジョウ</t>
    </rPh>
    <rPh sb="8" eb="10">
      <t>マンエン</t>
    </rPh>
    <rPh sb="10" eb="12">
      <t>ミマン</t>
    </rPh>
    <phoneticPr fontId="2"/>
  </si>
  <si>
    <t>４５万円以上５０万円未満</t>
    <rPh sb="2" eb="4">
      <t>マンエン</t>
    </rPh>
    <rPh sb="4" eb="6">
      <t>イジョウ</t>
    </rPh>
    <rPh sb="8" eb="10">
      <t>マンエン</t>
    </rPh>
    <rPh sb="10" eb="12">
      <t>ミマン</t>
    </rPh>
    <phoneticPr fontId="2"/>
  </si>
  <si>
    <t>５０万円以上５５万円未満</t>
    <rPh sb="2" eb="4">
      <t>マンエン</t>
    </rPh>
    <rPh sb="4" eb="6">
      <t>イジョウ</t>
    </rPh>
    <rPh sb="8" eb="10">
      <t>マンエン</t>
    </rPh>
    <rPh sb="10" eb="12">
      <t>ミマン</t>
    </rPh>
    <phoneticPr fontId="2"/>
  </si>
  <si>
    <t>５５万円以上６０万円未満</t>
    <rPh sb="2" eb="4">
      <t>マンエン</t>
    </rPh>
    <rPh sb="4" eb="6">
      <t>イジョウ</t>
    </rPh>
    <rPh sb="8" eb="10">
      <t>マンエン</t>
    </rPh>
    <rPh sb="10" eb="12">
      <t>ミマン</t>
    </rPh>
    <phoneticPr fontId="2"/>
  </si>
  <si>
    <t>６０万円以上６５万円未満</t>
    <rPh sb="2" eb="4">
      <t>マンエン</t>
    </rPh>
    <rPh sb="4" eb="6">
      <t>イジョウ</t>
    </rPh>
    <rPh sb="8" eb="10">
      <t>マンエン</t>
    </rPh>
    <rPh sb="10" eb="12">
      <t>ミマン</t>
    </rPh>
    <phoneticPr fontId="2"/>
  </si>
  <si>
    <t>６５万円以上７０万円未満</t>
    <rPh sb="2" eb="4">
      <t>マンエン</t>
    </rPh>
    <rPh sb="4" eb="6">
      <t>イジョウ</t>
    </rPh>
    <rPh sb="8" eb="10">
      <t>マンエン</t>
    </rPh>
    <rPh sb="10" eb="12">
      <t>ミマン</t>
    </rPh>
    <phoneticPr fontId="2"/>
  </si>
  <si>
    <t>７０万円以上７５万円未満</t>
    <rPh sb="2" eb="4">
      <t>マンエン</t>
    </rPh>
    <rPh sb="4" eb="6">
      <t>イジョウ</t>
    </rPh>
    <rPh sb="8" eb="10">
      <t>マンエン</t>
    </rPh>
    <rPh sb="10" eb="12">
      <t>ミマン</t>
    </rPh>
    <phoneticPr fontId="2"/>
  </si>
  <si>
    <t>７５万円以上７６万円未満</t>
    <rPh sb="2" eb="4">
      <t>マンエン</t>
    </rPh>
    <rPh sb="4" eb="6">
      <t>イジョウ</t>
    </rPh>
    <rPh sb="8" eb="10">
      <t>マンエン</t>
    </rPh>
    <rPh sb="10" eb="12">
      <t>ミマン</t>
    </rPh>
    <phoneticPr fontId="2"/>
  </si>
  <si>
    <t>７６万円以上</t>
    <rPh sb="2" eb="4">
      <t>マンエン</t>
    </rPh>
    <rPh sb="4" eb="6">
      <t>イジョウ</t>
    </rPh>
    <phoneticPr fontId="2"/>
  </si>
  <si>
    <t>３８万円以下</t>
    <rPh sb="2" eb="4">
      <t>マンエン</t>
    </rPh>
    <rPh sb="4" eb="6">
      <t>イカ</t>
    </rPh>
    <phoneticPr fontId="2"/>
  </si>
  <si>
    <t>配偶者所得</t>
    <rPh sb="0" eb="3">
      <t>ハイグウシャ</t>
    </rPh>
    <rPh sb="3" eb="5">
      <t>ショトク</t>
    </rPh>
    <phoneticPr fontId="2"/>
  </si>
  <si>
    <t>同一生計</t>
    <rPh sb="0" eb="2">
      <t>ドウイツ</t>
    </rPh>
    <rPh sb="2" eb="4">
      <t>セイケイ</t>
    </rPh>
    <phoneticPr fontId="2"/>
  </si>
  <si>
    <t>年間所得</t>
    <rPh sb="0" eb="2">
      <t>ネンカン</t>
    </rPh>
    <rPh sb="2" eb="4">
      <t>ショトク</t>
    </rPh>
    <phoneticPr fontId="2"/>
  </si>
  <si>
    <t>３８万円超</t>
    <rPh sb="2" eb="4">
      <t>マンエン</t>
    </rPh>
    <rPh sb="4" eb="5">
      <t>チョウ</t>
    </rPh>
    <phoneticPr fontId="2"/>
  </si>
  <si>
    <t>続柄</t>
    <rPh sb="0" eb="2">
      <t>ゾクガラ</t>
    </rPh>
    <phoneticPr fontId="2"/>
  </si>
  <si>
    <t>氏名</t>
    <rPh sb="0" eb="2">
      <t>シメイ</t>
    </rPh>
    <phoneticPr fontId="2"/>
  </si>
  <si>
    <t>子</t>
    <rPh sb="0" eb="1">
      <t>コ</t>
    </rPh>
    <phoneticPr fontId="2"/>
  </si>
  <si>
    <t>父</t>
    <rPh sb="0" eb="1">
      <t>チチ</t>
    </rPh>
    <phoneticPr fontId="2"/>
  </si>
  <si>
    <t>母</t>
    <rPh sb="0" eb="1">
      <t>ハハ</t>
    </rPh>
    <phoneticPr fontId="2"/>
  </si>
  <si>
    <t>祖父</t>
    <rPh sb="0" eb="2">
      <t>ソフ</t>
    </rPh>
    <phoneticPr fontId="2"/>
  </si>
  <si>
    <t>祖母</t>
    <rPh sb="0" eb="2">
      <t>ソボ</t>
    </rPh>
    <phoneticPr fontId="2"/>
  </si>
  <si>
    <t>姉</t>
    <rPh sb="0" eb="1">
      <t>アネ</t>
    </rPh>
    <phoneticPr fontId="2"/>
  </si>
  <si>
    <t>兄</t>
    <rPh sb="0" eb="1">
      <t>アニ</t>
    </rPh>
    <phoneticPr fontId="2"/>
  </si>
  <si>
    <t>妹</t>
    <rPh sb="0" eb="1">
      <t>イモウト</t>
    </rPh>
    <phoneticPr fontId="2"/>
  </si>
  <si>
    <t>弟</t>
    <rPh sb="0" eb="1">
      <t>オトウト</t>
    </rPh>
    <phoneticPr fontId="2"/>
  </si>
  <si>
    <t>その他</t>
    <rPh sb="2" eb="3">
      <t>タ</t>
    </rPh>
    <phoneticPr fontId="2"/>
  </si>
  <si>
    <t>給与台帳以外の社会保険料１</t>
    <rPh sb="0" eb="2">
      <t>キュウヨ</t>
    </rPh>
    <rPh sb="2" eb="4">
      <t>ダイチョウ</t>
    </rPh>
    <rPh sb="4" eb="6">
      <t>イガイ</t>
    </rPh>
    <rPh sb="7" eb="9">
      <t>シャカイ</t>
    </rPh>
    <rPh sb="9" eb="12">
      <t>ホケンリョウ</t>
    </rPh>
    <phoneticPr fontId="2"/>
  </si>
  <si>
    <t>給与台帳以外の社会保険料２</t>
    <rPh sb="0" eb="2">
      <t>キュウヨ</t>
    </rPh>
    <rPh sb="2" eb="4">
      <t>ダイチョウ</t>
    </rPh>
    <rPh sb="4" eb="6">
      <t>イガイ</t>
    </rPh>
    <rPh sb="7" eb="9">
      <t>シャカイ</t>
    </rPh>
    <rPh sb="9" eb="12">
      <t>ホケンリョウ</t>
    </rPh>
    <phoneticPr fontId="2"/>
  </si>
  <si>
    <t>１６歳以下</t>
    <rPh sb="2" eb="3">
      <t>サイ</t>
    </rPh>
    <rPh sb="3" eb="5">
      <t>イカ</t>
    </rPh>
    <phoneticPr fontId="2"/>
  </si>
  <si>
    <t>１６歳以上１９歳未満</t>
    <rPh sb="2" eb="3">
      <t>サイ</t>
    </rPh>
    <rPh sb="3" eb="5">
      <t>イジョウ</t>
    </rPh>
    <rPh sb="7" eb="8">
      <t>サイ</t>
    </rPh>
    <rPh sb="8" eb="10">
      <t>ミマン</t>
    </rPh>
    <phoneticPr fontId="2"/>
  </si>
  <si>
    <t>１９歳以上２３歳未満</t>
    <rPh sb="2" eb="3">
      <t>サイ</t>
    </rPh>
    <rPh sb="3" eb="5">
      <t>イジョウ</t>
    </rPh>
    <rPh sb="7" eb="8">
      <t>サイ</t>
    </rPh>
    <rPh sb="8" eb="10">
      <t>ミマン</t>
    </rPh>
    <phoneticPr fontId="2"/>
  </si>
  <si>
    <t>２３歳以上７０歳未満</t>
    <rPh sb="2" eb="3">
      <t>サイ</t>
    </rPh>
    <rPh sb="3" eb="5">
      <t>イジョウ</t>
    </rPh>
    <rPh sb="7" eb="8">
      <t>サイ</t>
    </rPh>
    <rPh sb="8" eb="10">
      <t>ミマン</t>
    </rPh>
    <phoneticPr fontId="2"/>
  </si>
  <si>
    <t>７０歳以上</t>
    <rPh sb="2" eb="3">
      <t>サイ</t>
    </rPh>
    <rPh sb="3" eb="5">
      <t>イジョウ</t>
    </rPh>
    <phoneticPr fontId="2"/>
  </si>
  <si>
    <t>12/31時の満年齢</t>
    <rPh sb="5" eb="6">
      <t>ジ</t>
    </rPh>
    <rPh sb="7" eb="8">
      <t>マン</t>
    </rPh>
    <rPh sb="8" eb="10">
      <t>ネンレイ</t>
    </rPh>
    <phoneticPr fontId="2"/>
  </si>
  <si>
    <t>同居</t>
    <rPh sb="0" eb="2">
      <t>ドウキョ</t>
    </rPh>
    <phoneticPr fontId="2"/>
  </si>
  <si>
    <t>扶養控除２</t>
    <rPh sb="0" eb="2">
      <t>フヨウ</t>
    </rPh>
    <rPh sb="2" eb="4">
      <t>コウジョ</t>
    </rPh>
    <phoneticPr fontId="2"/>
  </si>
  <si>
    <t>扶養控除３</t>
    <rPh sb="0" eb="2">
      <t>フヨウ</t>
    </rPh>
    <rPh sb="2" eb="4">
      <t>コウジョ</t>
    </rPh>
    <phoneticPr fontId="2"/>
  </si>
  <si>
    <t>扶養控除４</t>
    <rPh sb="0" eb="2">
      <t>フヨウ</t>
    </rPh>
    <rPh sb="2" eb="4">
      <t>コウジョ</t>
    </rPh>
    <phoneticPr fontId="2"/>
  </si>
  <si>
    <t>同居特別障害者</t>
    <rPh sb="0" eb="2">
      <t>ドウキョ</t>
    </rPh>
    <rPh sb="2" eb="4">
      <t>トクベツ</t>
    </rPh>
    <rPh sb="4" eb="7">
      <t>ショウガイシャ</t>
    </rPh>
    <phoneticPr fontId="2"/>
  </si>
  <si>
    <t>所得控除 合計</t>
    <rPh sb="0" eb="2">
      <t>ショトク</t>
    </rPh>
    <rPh sb="2" eb="4">
      <t>コウジョ</t>
    </rPh>
    <rPh sb="5" eb="7">
      <t>ゴウケイ</t>
    </rPh>
    <phoneticPr fontId="2"/>
  </si>
  <si>
    <t>課税所得</t>
    <rPh sb="0" eb="2">
      <t>カゼイ</t>
    </rPh>
    <rPh sb="2" eb="4">
      <t>ショトク</t>
    </rPh>
    <phoneticPr fontId="2"/>
  </si>
  <si>
    <t>適用税率</t>
    <rPh sb="0" eb="2">
      <t>テキヨウ</t>
    </rPh>
    <rPh sb="2" eb="4">
      <t>ゼイリツ</t>
    </rPh>
    <phoneticPr fontId="2"/>
  </si>
  <si>
    <t>控除額</t>
    <rPh sb="0" eb="2">
      <t>コウジョ</t>
    </rPh>
    <rPh sb="2" eb="3">
      <t>ガク</t>
    </rPh>
    <phoneticPr fontId="2"/>
  </si>
  <si>
    <t>195万円以下 ≪5%　▲0円≫</t>
    <rPh sb="3" eb="5">
      <t>マンエン</t>
    </rPh>
    <rPh sb="5" eb="7">
      <t>イカ</t>
    </rPh>
    <rPh sb="14" eb="15">
      <t>エン</t>
    </rPh>
    <phoneticPr fontId="2"/>
  </si>
  <si>
    <t>195万円超 330万円以下 ≪10%　▲97,500円≫</t>
    <rPh sb="3" eb="5">
      <t>マンエン</t>
    </rPh>
    <rPh sb="5" eb="6">
      <t>チョウ</t>
    </rPh>
    <rPh sb="10" eb="12">
      <t>マンエン</t>
    </rPh>
    <rPh sb="12" eb="14">
      <t>イカ</t>
    </rPh>
    <phoneticPr fontId="2"/>
  </si>
  <si>
    <t>330万円超 695万円以下 ≪20%　▲427,500円≫</t>
    <rPh sb="3" eb="5">
      <t>マンエン</t>
    </rPh>
    <rPh sb="5" eb="6">
      <t>チョウ</t>
    </rPh>
    <rPh sb="10" eb="12">
      <t>マンエン</t>
    </rPh>
    <rPh sb="12" eb="14">
      <t>イカ</t>
    </rPh>
    <phoneticPr fontId="2"/>
  </si>
  <si>
    <t>695万円超 900万円以下 ≪23%　▲636,000円≫</t>
    <rPh sb="3" eb="5">
      <t>マンエン</t>
    </rPh>
    <rPh sb="5" eb="6">
      <t>チョウ</t>
    </rPh>
    <rPh sb="10" eb="12">
      <t>マンエン</t>
    </rPh>
    <rPh sb="12" eb="14">
      <t>イカ</t>
    </rPh>
    <phoneticPr fontId="2"/>
  </si>
  <si>
    <t>900万円超 1,800万円以下 ≪33%　▲1,536,000円≫</t>
    <rPh sb="3" eb="5">
      <t>マンエン</t>
    </rPh>
    <rPh sb="5" eb="6">
      <t>チョウ</t>
    </rPh>
    <rPh sb="12" eb="14">
      <t>マンエン</t>
    </rPh>
    <rPh sb="14" eb="16">
      <t>イカ</t>
    </rPh>
    <phoneticPr fontId="2"/>
  </si>
  <si>
    <t>1,800万円超 4,000万円以下 ≪40%　▲2,796,000円≫</t>
    <rPh sb="5" eb="7">
      <t>マンエン</t>
    </rPh>
    <rPh sb="7" eb="8">
      <t>チョウ</t>
    </rPh>
    <rPh sb="14" eb="16">
      <t>マンエン</t>
    </rPh>
    <rPh sb="16" eb="18">
      <t>イカ</t>
    </rPh>
    <phoneticPr fontId="2"/>
  </si>
  <si>
    <t>4,000万円超 ≪45%　▲4,796,000円≫</t>
    <rPh sb="5" eb="7">
      <t>マンエン</t>
    </rPh>
    <rPh sb="7" eb="8">
      <t>チョウ</t>
    </rPh>
    <phoneticPr fontId="2"/>
  </si>
  <si>
    <t>源泉徴収税額</t>
    <rPh sb="0" eb="2">
      <t>ゲンセン</t>
    </rPh>
    <rPh sb="2" eb="4">
      <t>チョウシュウ</t>
    </rPh>
    <rPh sb="4" eb="6">
      <t>ゼイガク</t>
    </rPh>
    <phoneticPr fontId="2"/>
  </si>
  <si>
    <t>還付金額</t>
    <rPh sb="0" eb="3">
      <t>カンプキン</t>
    </rPh>
    <rPh sb="3" eb="4">
      <t>ガク</t>
    </rPh>
    <phoneticPr fontId="2"/>
  </si>
  <si>
    <t>▼▼▼▼▼▼▼▼▼▼▼▼▼▼▼▼▼▼▼▼▼▼▼▼▼▼▼▼▼▼▼▼▼▼▼▼▼▼▼▼▼▼▼▼▼▼▼▼▼▼▼▼▼▼▼▼▼▼▼▼▼▼▼▼▼▼▼▼▼▼▼</t>
    <phoneticPr fontId="2"/>
  </si>
  <si>
    <t>年調年税額</t>
    <rPh sb="0" eb="2">
      <t>ネンチョウ</t>
    </rPh>
    <rPh sb="2" eb="5">
      <t>ネンゼイガク</t>
    </rPh>
    <phoneticPr fontId="2"/>
  </si>
  <si>
    <t>算出所得税額</t>
    <rPh sb="0" eb="2">
      <t>サンシュツ</t>
    </rPh>
    <rPh sb="2" eb="5">
      <t>ショトクゼイ</t>
    </rPh>
    <rPh sb="5" eb="6">
      <t>ガク</t>
    </rPh>
    <phoneticPr fontId="2"/>
  </si>
  <si>
    <t>住宅ローン減税額</t>
    <rPh sb="0" eb="2">
      <t>ジュウタク</t>
    </rPh>
    <rPh sb="5" eb="7">
      <t>ゲンゼイ</t>
    </rPh>
    <rPh sb="7" eb="8">
      <t>ガク</t>
    </rPh>
    <phoneticPr fontId="2"/>
  </si>
  <si>
    <t>年調所得税額</t>
    <rPh sb="0" eb="2">
      <t>ネンチョウ</t>
    </rPh>
    <rPh sb="2" eb="4">
      <t>ショトク</t>
    </rPh>
    <rPh sb="4" eb="6">
      <t>ゼイガク</t>
    </rPh>
    <phoneticPr fontId="2"/>
  </si>
  <si>
    <t>所得税計算</t>
    <rPh sb="0" eb="3">
      <t>ショトクゼイ</t>
    </rPh>
    <rPh sb="3" eb="5">
      <t>ケイサン</t>
    </rPh>
    <phoneticPr fontId="2"/>
  </si>
  <si>
    <t>年末調整</t>
    <rPh sb="0" eb="2">
      <t>ネンマツ</t>
    </rPh>
    <rPh sb="2" eb="4">
      <t>チョウセイ</t>
    </rPh>
    <phoneticPr fontId="2"/>
  </si>
  <si>
    <t>年齢</t>
    <rPh sb="0" eb="2">
      <t>ネンレイ</t>
    </rPh>
    <phoneticPr fontId="2"/>
  </si>
  <si>
    <t>７０歳未満</t>
    <rPh sb="2" eb="3">
      <t>サイ</t>
    </rPh>
    <rPh sb="3" eb="5">
      <t>ミマン</t>
    </rPh>
    <phoneticPr fontId="2"/>
  </si>
  <si>
    <t>配偶者控除</t>
    <rPh sb="0" eb="3">
      <t>ハイグウシャ</t>
    </rPh>
    <rPh sb="3" eb="5">
      <t>コウジョ</t>
    </rPh>
    <phoneticPr fontId="2"/>
  </si>
  <si>
    <t>配偶者特別控除</t>
    <rPh sb="0" eb="3">
      <t>ハイグウシャ</t>
    </rPh>
    <rPh sb="3" eb="5">
      <t>トクベツ</t>
    </rPh>
    <rPh sb="5" eb="7">
      <t>コウジョ</t>
    </rPh>
    <phoneticPr fontId="2"/>
  </si>
  <si>
    <t>本人の所得１千万円超</t>
    <rPh sb="0" eb="2">
      <t>ホンニン</t>
    </rPh>
    <rPh sb="3" eb="5">
      <t>ショトク</t>
    </rPh>
    <rPh sb="6" eb="9">
      <t>センマンエン</t>
    </rPh>
    <rPh sb="9" eb="10">
      <t>チョウ</t>
    </rPh>
    <phoneticPr fontId="2"/>
  </si>
  <si>
    <t xml:space="preserve"> ※マイナスの場合は還付ではなく「追加徴収」</t>
    <rPh sb="7" eb="9">
      <t>バアイ</t>
    </rPh>
    <rPh sb="10" eb="12">
      <t>カンプ</t>
    </rPh>
    <rPh sb="17" eb="19">
      <t>ツイカ</t>
    </rPh>
    <rPh sb="19" eb="21">
      <t>チョウシュウ</t>
    </rPh>
    <phoneticPr fontId="2"/>
  </si>
  <si>
    <t xml:space="preserve"> ※千円未満切捨て</t>
    <rPh sb="2" eb="4">
      <t>センエン</t>
    </rPh>
    <rPh sb="4" eb="6">
      <t>ミマン</t>
    </rPh>
    <rPh sb="6" eb="8">
      <t>キリス</t>
    </rPh>
    <phoneticPr fontId="2"/>
  </si>
  <si>
    <r>
      <rPr>
        <sz val="12"/>
        <color theme="1"/>
        <rFont val="ＭＳ Ｐゴシック"/>
        <family val="3"/>
        <charset val="128"/>
        <scheme val="minor"/>
      </rPr>
      <t xml:space="preserve"> 障害者の対象・区分の判定はコチラを参照</t>
    </r>
    <r>
      <rPr>
        <sz val="11"/>
        <color theme="1"/>
        <rFont val="ＭＳ Ｐゴシック"/>
        <family val="2"/>
        <charset val="128"/>
        <scheme val="minor"/>
      </rPr>
      <t xml:space="preserve">
 ⇒</t>
    </r>
    <r>
      <rPr>
        <sz val="12"/>
        <color theme="1"/>
        <rFont val="ＭＳ Ｐゴシック"/>
        <family val="3"/>
        <charset val="128"/>
        <scheme val="minor"/>
      </rPr>
      <t xml:space="preserve"> </t>
    </r>
    <r>
      <rPr>
        <b/>
        <sz val="12"/>
        <color rgb="FF0070C0"/>
        <rFont val="ＭＳ Ｐゴシック"/>
        <family val="3"/>
        <charset val="128"/>
        <scheme val="minor"/>
      </rPr>
      <t>https://www.nta.go.jp/taxanswer/shotoku/1160.htm</t>
    </r>
    <rPh sb="1" eb="4">
      <t>ショウガイシャ</t>
    </rPh>
    <rPh sb="5" eb="7">
      <t>タイショウ</t>
    </rPh>
    <rPh sb="8" eb="10">
      <t>クブン</t>
    </rPh>
    <rPh sb="11" eb="13">
      <t>ハンテイ</t>
    </rPh>
    <rPh sb="18" eb="20">
      <t>サンショウ</t>
    </rPh>
    <phoneticPr fontId="2"/>
  </si>
  <si>
    <r>
      <t xml:space="preserve"> ⇒ </t>
    </r>
    <r>
      <rPr>
        <b/>
        <sz val="12"/>
        <color rgb="FF0070C0"/>
        <rFont val="ＭＳ Ｐゴシック"/>
        <family val="3"/>
        <charset val="128"/>
        <scheme val="minor"/>
      </rPr>
      <t>https://www.nta.go.jp/taxanswer/shotoku/1170.htm</t>
    </r>
    <phoneticPr fontId="2"/>
  </si>
  <si>
    <r>
      <t xml:space="preserve"> ⇒ </t>
    </r>
    <r>
      <rPr>
        <b/>
        <sz val="12"/>
        <color rgb="FF0070C0"/>
        <rFont val="ＭＳ Ｐゴシック"/>
        <family val="3"/>
        <charset val="128"/>
        <scheme val="minor"/>
      </rPr>
      <t>https://www.nta.go.jp/taxanswer/shotoku/1175.htm</t>
    </r>
    <phoneticPr fontId="2"/>
  </si>
  <si>
    <r>
      <t xml:space="preserve"> ⇒ </t>
    </r>
    <r>
      <rPr>
        <b/>
        <sz val="12"/>
        <color rgb="FF0070C0"/>
        <rFont val="ＭＳ Ｐゴシック"/>
        <family val="3"/>
        <charset val="128"/>
        <scheme val="minor"/>
      </rPr>
      <t>http://www.nta.go.jp/taxanswer/shotoku/1210.htm</t>
    </r>
    <phoneticPr fontId="2"/>
  </si>
  <si>
    <t>人的控除額の差額</t>
    <rPh sb="0" eb="2">
      <t>ジンテキ</t>
    </rPh>
    <rPh sb="2" eb="4">
      <t>コウジョ</t>
    </rPh>
    <rPh sb="4" eb="5">
      <t>ガク</t>
    </rPh>
    <rPh sb="6" eb="8">
      <t>サガク</t>
    </rPh>
    <phoneticPr fontId="2"/>
  </si>
  <si>
    <t>課税所得２００万円以下</t>
    <rPh sb="0" eb="2">
      <t>カゼイ</t>
    </rPh>
    <rPh sb="2" eb="4">
      <t>ショトク</t>
    </rPh>
    <rPh sb="7" eb="8">
      <t>マン</t>
    </rPh>
    <rPh sb="8" eb="9">
      <t>エン</t>
    </rPh>
    <rPh sb="9" eb="11">
      <t>イカ</t>
    </rPh>
    <phoneticPr fontId="2"/>
  </si>
  <si>
    <t>課税所得２００万円超</t>
    <rPh sb="0" eb="2">
      <t>カゼイ</t>
    </rPh>
    <rPh sb="2" eb="4">
      <t>ショトク</t>
    </rPh>
    <rPh sb="7" eb="8">
      <t>マン</t>
    </rPh>
    <rPh sb="8" eb="9">
      <t>エン</t>
    </rPh>
    <rPh sb="9" eb="10">
      <t>チョウ</t>
    </rPh>
    <phoneticPr fontId="2"/>
  </si>
  <si>
    <t>≪課税所得２００万円以下の場合≫</t>
    <rPh sb="1" eb="3">
      <t>カゼイ</t>
    </rPh>
    <rPh sb="3" eb="5">
      <t>ショトク</t>
    </rPh>
    <rPh sb="8" eb="10">
      <t>マンエン</t>
    </rPh>
    <rPh sb="10" eb="12">
      <t>イカ</t>
    </rPh>
    <rPh sb="13" eb="15">
      <t>バアイ</t>
    </rPh>
    <phoneticPr fontId="2"/>
  </si>
  <si>
    <t>１と２小さい方</t>
    <phoneticPr fontId="2"/>
  </si>
  <si>
    <t>調整控除額</t>
    <rPh sb="0" eb="2">
      <t>チョウセイ</t>
    </rPh>
    <rPh sb="2" eb="4">
      <t>コウジョ</t>
    </rPh>
    <rPh sb="4" eb="5">
      <t>ガク</t>
    </rPh>
    <phoneticPr fontId="2"/>
  </si>
  <si>
    <t>「３」×5％</t>
    <phoneticPr fontId="2"/>
  </si>
  <si>
    <t>≪課税所得２００万円超の場合≫</t>
    <rPh sb="1" eb="3">
      <t>カゼイ</t>
    </rPh>
    <rPh sb="3" eb="5">
      <t>ショトク</t>
    </rPh>
    <rPh sb="9" eb="11">
      <t>エンチョウ</t>
    </rPh>
    <rPh sb="12" eb="14">
      <t>バアイ</t>
    </rPh>
    <phoneticPr fontId="2"/>
  </si>
  <si>
    <t>課税所得－２００万円</t>
    <rPh sb="0" eb="2">
      <t>カゼイ</t>
    </rPh>
    <rPh sb="2" eb="4">
      <t>ショトク</t>
    </rPh>
    <rPh sb="8" eb="10">
      <t>マンエン</t>
    </rPh>
    <phoneticPr fontId="2"/>
  </si>
  <si>
    <t>（1-2）×5％（最小2,500円）</t>
    <rPh sb="9" eb="11">
      <t>サイショウ</t>
    </rPh>
    <rPh sb="16" eb="17">
      <t>エン</t>
    </rPh>
    <phoneticPr fontId="2"/>
  </si>
  <si>
    <t>調整控除の計算</t>
    <rPh sb="0" eb="2">
      <t>チョウセイ</t>
    </rPh>
    <rPh sb="2" eb="4">
      <t>コウジョ</t>
    </rPh>
    <rPh sb="5" eb="7">
      <t>ケイサン</t>
    </rPh>
    <phoneticPr fontId="2"/>
  </si>
  <si>
    <t>市町村民税所得割額（税額控除前）</t>
    <rPh sb="0" eb="3">
      <t>シチョウソン</t>
    </rPh>
    <rPh sb="3" eb="4">
      <t>ミン</t>
    </rPh>
    <rPh sb="4" eb="5">
      <t>ゼイ</t>
    </rPh>
    <rPh sb="5" eb="7">
      <t>ショトク</t>
    </rPh>
    <rPh sb="7" eb="8">
      <t>ワリ</t>
    </rPh>
    <rPh sb="8" eb="9">
      <t>ガク</t>
    </rPh>
    <rPh sb="10" eb="12">
      <t>ゼイガク</t>
    </rPh>
    <rPh sb="12" eb="14">
      <t>コウジョ</t>
    </rPh>
    <rPh sb="14" eb="15">
      <t>マエ</t>
    </rPh>
    <phoneticPr fontId="2"/>
  </si>
  <si>
    <t>住宅ローン　控除</t>
    <rPh sb="0" eb="2">
      <t>ジュウタク</t>
    </rPh>
    <rPh sb="6" eb="8">
      <t>コウジョ</t>
    </rPh>
    <phoneticPr fontId="2"/>
  </si>
  <si>
    <t>寄附金控除</t>
    <rPh sb="0" eb="3">
      <t>キフキン</t>
    </rPh>
    <rPh sb="3" eb="5">
      <t>コウジョ</t>
    </rPh>
    <phoneticPr fontId="2"/>
  </si>
  <si>
    <t>調整控除</t>
    <rPh sb="0" eb="2">
      <t>チョウセイ</t>
    </rPh>
    <rPh sb="2" eb="4">
      <t>コウジョ</t>
    </rPh>
    <phoneticPr fontId="2"/>
  </si>
  <si>
    <t>税額控除　合計</t>
    <rPh sb="0" eb="2">
      <t>ゼイガク</t>
    </rPh>
    <rPh sb="2" eb="4">
      <t>コウジョ</t>
    </rPh>
    <rPh sb="5" eb="7">
      <t>ゴウケイ</t>
    </rPh>
    <phoneticPr fontId="2"/>
  </si>
  <si>
    <t>新保険料</t>
    <rPh sb="0" eb="4">
      <t>シンホケンリョウ</t>
    </rPh>
    <phoneticPr fontId="2"/>
  </si>
  <si>
    <t>旧保険料</t>
    <rPh sb="0" eb="4">
      <t>キュウホケンリョウ</t>
    </rPh>
    <phoneticPr fontId="2"/>
  </si>
  <si>
    <t>Ａ</t>
    <phoneticPr fontId="2"/>
  </si>
  <si>
    <t>Ｂ</t>
    <phoneticPr fontId="2"/>
  </si>
  <si>
    <t>…①</t>
    <phoneticPr fontId="2"/>
  </si>
  <si>
    <t>…②</t>
    <phoneticPr fontId="2"/>
  </si>
  <si>
    <t>…③</t>
    <phoneticPr fontId="2"/>
  </si>
  <si>
    <t>控除額判定</t>
    <rPh sb="0" eb="2">
      <t>コウジョ</t>
    </rPh>
    <rPh sb="2" eb="3">
      <t>ガク</t>
    </rPh>
    <rPh sb="3" eb="5">
      <t>ハンテイ</t>
    </rPh>
    <phoneticPr fontId="2"/>
  </si>
  <si>
    <t>保険料</t>
    <rPh sb="0" eb="3">
      <t>ホケンリョウ</t>
    </rPh>
    <phoneticPr fontId="2"/>
  </si>
  <si>
    <t>Ｃ</t>
    <phoneticPr fontId="2"/>
  </si>
  <si>
    <t>…④</t>
    <phoneticPr fontId="2"/>
  </si>
  <si>
    <t>…⑤</t>
    <phoneticPr fontId="2"/>
  </si>
  <si>
    <t>…⑥</t>
    <phoneticPr fontId="2"/>
  </si>
  <si>
    <t>Ｄ</t>
    <phoneticPr fontId="2"/>
  </si>
  <si>
    <t>Ｅ</t>
    <phoneticPr fontId="2"/>
  </si>
  <si>
    <t>…ロ</t>
    <phoneticPr fontId="2"/>
  </si>
  <si>
    <t>…イ</t>
    <phoneticPr fontId="2"/>
  </si>
  <si>
    <t>…ハ</t>
    <phoneticPr fontId="2"/>
  </si>
  <si>
    <t>一般の
生命保険料</t>
    <rPh sb="0" eb="2">
      <t>イッパン</t>
    </rPh>
    <rPh sb="4" eb="6">
      <t>セイメイ</t>
    </rPh>
    <rPh sb="6" eb="8">
      <t>ホケン</t>
    </rPh>
    <rPh sb="8" eb="9">
      <t>リョウ</t>
    </rPh>
    <phoneticPr fontId="2"/>
  </si>
  <si>
    <t>介護医療
保険料</t>
    <rPh sb="0" eb="2">
      <t>カイゴ</t>
    </rPh>
    <rPh sb="2" eb="4">
      <t>イリョウ</t>
    </rPh>
    <rPh sb="5" eb="7">
      <t>ホケン</t>
    </rPh>
    <rPh sb="7" eb="8">
      <t>リョウ</t>
    </rPh>
    <phoneticPr fontId="2"/>
  </si>
  <si>
    <t>個人年金
保険料</t>
    <rPh sb="0" eb="2">
      <t>コジン</t>
    </rPh>
    <rPh sb="2" eb="4">
      <t>ネンキン</t>
    </rPh>
    <rPh sb="5" eb="7">
      <t>ホケン</t>
    </rPh>
    <rPh sb="7" eb="8">
      <t>リョウ</t>
    </rPh>
    <phoneticPr fontId="2"/>
  </si>
  <si>
    <t>区分</t>
    <rPh sb="0" eb="2">
      <t>クブン</t>
    </rPh>
    <phoneticPr fontId="2"/>
  </si>
  <si>
    <t>住民税計算</t>
    <rPh sb="0" eb="3">
      <t>ジュウミンゼイ</t>
    </rPh>
    <rPh sb="3" eb="5">
      <t>ケイサン</t>
    </rPh>
    <phoneticPr fontId="2"/>
  </si>
  <si>
    <t>地震保険料</t>
    <rPh sb="0" eb="2">
      <t>ジシン</t>
    </rPh>
    <rPh sb="2" eb="5">
      <t>ホケンリョウ</t>
    </rPh>
    <phoneticPr fontId="2"/>
  </si>
  <si>
    <t>旧長期損害保険料</t>
    <rPh sb="0" eb="1">
      <t>キュウ</t>
    </rPh>
    <rPh sb="1" eb="3">
      <t>チョウキ</t>
    </rPh>
    <rPh sb="3" eb="5">
      <t>ソンガイ</t>
    </rPh>
    <rPh sb="5" eb="8">
      <t>ホケンリョウ</t>
    </rPh>
    <phoneticPr fontId="2"/>
  </si>
  <si>
    <t>Ｆ</t>
    <phoneticPr fontId="2"/>
  </si>
  <si>
    <t>Ｇ</t>
    <phoneticPr fontId="2"/>
  </si>
  <si>
    <t>生命保険料控除額　計算シート</t>
    <rPh sb="0" eb="2">
      <t>セイメイ</t>
    </rPh>
    <rPh sb="2" eb="4">
      <t>ホケン</t>
    </rPh>
    <rPh sb="4" eb="5">
      <t>リョウ</t>
    </rPh>
    <rPh sb="5" eb="7">
      <t>コウジョ</t>
    </rPh>
    <rPh sb="7" eb="8">
      <t>ガク</t>
    </rPh>
    <rPh sb="9" eb="11">
      <t>ケイサン</t>
    </rPh>
    <phoneticPr fontId="2"/>
  </si>
  <si>
    <t>…⑦</t>
    <phoneticPr fontId="2"/>
  </si>
  <si>
    <t>…⑧</t>
    <phoneticPr fontId="2"/>
  </si>
  <si>
    <t>地震保険料控除額　計算シート</t>
    <rPh sb="0" eb="2">
      <t>ジシン</t>
    </rPh>
    <rPh sb="2" eb="4">
      <t>ホケン</t>
    </rPh>
    <rPh sb="4" eb="5">
      <t>リョウ</t>
    </rPh>
    <rPh sb="5" eb="7">
      <t>コウジョ</t>
    </rPh>
    <rPh sb="7" eb="8">
      <t>ガク</t>
    </rPh>
    <rPh sb="9" eb="11">
      <t>ケイサン</t>
    </rPh>
    <phoneticPr fontId="2"/>
  </si>
  <si>
    <t>①＋② （最高40,000円）</t>
    <rPh sb="5" eb="7">
      <t>サイコウ</t>
    </rPh>
    <rPh sb="13" eb="14">
      <t>エン</t>
    </rPh>
    <phoneticPr fontId="2"/>
  </si>
  <si>
    <t>①＋② （最高28,000円）</t>
    <rPh sb="5" eb="7">
      <t>サイコウ</t>
    </rPh>
    <rPh sb="13" eb="14">
      <t>エン</t>
    </rPh>
    <phoneticPr fontId="2"/>
  </si>
  <si>
    <t>④＋⑤ （最高28,000円）</t>
    <rPh sb="5" eb="7">
      <t>サイコウ</t>
    </rPh>
    <rPh sb="13" eb="14">
      <t>エン</t>
    </rPh>
    <phoneticPr fontId="2"/>
  </si>
  <si>
    <t>④＋⑤ （最高40,000円）</t>
    <rPh sb="5" eb="7">
      <t>サイコウ</t>
    </rPh>
    <rPh sb="13" eb="14">
      <t>エン</t>
    </rPh>
    <phoneticPr fontId="2"/>
  </si>
  <si>
    <t>生命保険料控除額 （最高120,000円）</t>
    <rPh sb="0" eb="2">
      <t>セイメイ</t>
    </rPh>
    <rPh sb="2" eb="4">
      <t>ホケン</t>
    </rPh>
    <rPh sb="4" eb="5">
      <t>リョウ</t>
    </rPh>
    <rPh sb="5" eb="7">
      <t>コウジョ</t>
    </rPh>
    <rPh sb="7" eb="8">
      <t>ガク</t>
    </rPh>
    <rPh sb="10" eb="12">
      <t>サイコウ</t>
    </rPh>
    <rPh sb="19" eb="20">
      <t>エン</t>
    </rPh>
    <phoneticPr fontId="2"/>
  </si>
  <si>
    <t>地震保険料控除額 （最高50,000円）</t>
    <rPh sb="0" eb="2">
      <t>ジシン</t>
    </rPh>
    <rPh sb="2" eb="4">
      <t>ホケン</t>
    </rPh>
    <rPh sb="4" eb="5">
      <t>リョウ</t>
    </rPh>
    <rPh sb="5" eb="7">
      <t>コウジョ</t>
    </rPh>
    <rPh sb="7" eb="8">
      <t>ガク</t>
    </rPh>
    <rPh sb="10" eb="12">
      <t>サイコウ</t>
    </rPh>
    <rPh sb="18" eb="19">
      <t>エン</t>
    </rPh>
    <phoneticPr fontId="2"/>
  </si>
  <si>
    <t>生命保険料控除額 （最高70,000円）</t>
    <rPh sb="0" eb="2">
      <t>セイメイ</t>
    </rPh>
    <rPh sb="2" eb="4">
      <t>ホケン</t>
    </rPh>
    <rPh sb="4" eb="5">
      <t>リョウ</t>
    </rPh>
    <rPh sb="5" eb="7">
      <t>コウジョ</t>
    </rPh>
    <rPh sb="7" eb="8">
      <t>ガク</t>
    </rPh>
    <rPh sb="10" eb="12">
      <t>サイコウ</t>
    </rPh>
    <rPh sb="18" eb="19">
      <t>エン</t>
    </rPh>
    <phoneticPr fontId="2"/>
  </si>
  <si>
    <t>地震保険料控除額 （最高25,000円）</t>
    <rPh sb="0" eb="2">
      <t>ジシン</t>
    </rPh>
    <rPh sb="2" eb="4">
      <t>ホケン</t>
    </rPh>
    <rPh sb="4" eb="5">
      <t>リョウ</t>
    </rPh>
    <rPh sb="5" eb="7">
      <t>コウジョ</t>
    </rPh>
    <rPh sb="7" eb="8">
      <t>ガク</t>
    </rPh>
    <rPh sb="10" eb="12">
      <t>サイコウ</t>
    </rPh>
    <rPh sb="18" eb="19">
      <t>エン</t>
    </rPh>
    <phoneticPr fontId="2"/>
  </si>
  <si>
    <t>保険料合計</t>
    <rPh sb="0" eb="3">
      <t>ホケンリョウ</t>
    </rPh>
    <rPh sb="3" eb="5">
      <t>ゴウケイ</t>
    </rPh>
    <phoneticPr fontId="2"/>
  </si>
  <si>
    <t>区分</t>
    <rPh sb="0" eb="2">
      <t>クブン</t>
    </rPh>
    <phoneticPr fontId="2"/>
  </si>
  <si>
    <t>地震保険</t>
    <rPh sb="0" eb="2">
      <t>ジシン</t>
    </rPh>
    <rPh sb="2" eb="4">
      <t>ホケン</t>
    </rPh>
    <phoneticPr fontId="2"/>
  </si>
  <si>
    <t>旧長期損害</t>
    <rPh sb="0" eb="1">
      <t>キュウ</t>
    </rPh>
    <rPh sb="1" eb="3">
      <t>チョウキ</t>
    </rPh>
    <rPh sb="3" eb="5">
      <t>ソンガイ</t>
    </rPh>
    <phoneticPr fontId="2"/>
  </si>
  <si>
    <t>新生命保険</t>
    <rPh sb="0" eb="1">
      <t>シン</t>
    </rPh>
    <rPh sb="1" eb="3">
      <t>セイメイ</t>
    </rPh>
    <rPh sb="3" eb="5">
      <t>ホケン</t>
    </rPh>
    <phoneticPr fontId="2"/>
  </si>
  <si>
    <t>旧生命保険</t>
    <rPh sb="0" eb="1">
      <t>キュウ</t>
    </rPh>
    <rPh sb="1" eb="3">
      <t>セイメイ</t>
    </rPh>
    <rPh sb="3" eb="5">
      <t>ホケン</t>
    </rPh>
    <phoneticPr fontId="2"/>
  </si>
  <si>
    <t>介護医療保険</t>
    <rPh sb="0" eb="2">
      <t>カイゴ</t>
    </rPh>
    <rPh sb="2" eb="4">
      <t>イリョウ</t>
    </rPh>
    <rPh sb="4" eb="6">
      <t>ホケン</t>
    </rPh>
    <phoneticPr fontId="2"/>
  </si>
  <si>
    <t>新個人年金</t>
    <rPh sb="0" eb="1">
      <t>シン</t>
    </rPh>
    <rPh sb="1" eb="3">
      <t>コジン</t>
    </rPh>
    <rPh sb="3" eb="5">
      <t>ネンキン</t>
    </rPh>
    <phoneticPr fontId="2"/>
  </si>
  <si>
    <t>旧個人年金</t>
    <rPh sb="0" eb="1">
      <t>キュウ</t>
    </rPh>
    <rPh sb="1" eb="3">
      <t>コジン</t>
    </rPh>
    <rPh sb="3" eb="5">
      <t>ネンキン</t>
    </rPh>
    <phoneticPr fontId="2"/>
  </si>
  <si>
    <t>Produced by SHARE-NOTE シェアノート</t>
    <phoneticPr fontId="2"/>
  </si>
  <si>
    <t>（１）</t>
    <phoneticPr fontId="2"/>
  </si>
  <si>
    <t>（２）</t>
    <phoneticPr fontId="2"/>
  </si>
  <si>
    <t>（５）</t>
    <phoneticPr fontId="2"/>
  </si>
  <si>
    <t>（３）</t>
    <phoneticPr fontId="2"/>
  </si>
  <si>
    <t>ファイルをそのまま、または加工して、独立の取引対象として頒布（販売、賃貸、無償配布、無償貸与など）したり、公衆送信（インターネットのホームページや放送などを利用した送信）などを利用して提供することは、営利、非営利を問わずできません。</t>
    <phoneticPr fontId="2"/>
  </si>
  <si>
    <t>（４）</t>
    <phoneticPr fontId="2"/>
  </si>
  <si>
    <t>本計算シートは個人でのご利用を目的として個人が作成したシートです。
入手、利用について料金が発生することはございません。</t>
    <rPh sb="0" eb="1">
      <t>ホン</t>
    </rPh>
    <rPh sb="1" eb="3">
      <t>ケイサン</t>
    </rPh>
    <rPh sb="7" eb="9">
      <t>コジン</t>
    </rPh>
    <rPh sb="12" eb="14">
      <t>リヨウ</t>
    </rPh>
    <rPh sb="15" eb="17">
      <t>モクテキ</t>
    </rPh>
    <rPh sb="20" eb="22">
      <t>コジン</t>
    </rPh>
    <rPh sb="23" eb="25">
      <t>サクセイ</t>
    </rPh>
    <rPh sb="34" eb="36">
      <t>ニュウシュ</t>
    </rPh>
    <rPh sb="37" eb="39">
      <t>リヨウ</t>
    </rPh>
    <rPh sb="43" eb="45">
      <t>リョウキン</t>
    </rPh>
    <rPh sb="46" eb="48">
      <t>ハッセイ</t>
    </rPh>
    <phoneticPr fontId="2"/>
  </si>
  <si>
    <r>
      <t>本計算シートは以下の日付における法律に基づいて作成されています。
法律の改編その他によりファイルの計算その他の内容が法律に適合しない場合がありますので予めご承知おき下さい。
　</t>
    </r>
    <r>
      <rPr>
        <b/>
        <sz val="11"/>
        <color theme="1"/>
        <rFont val="ＭＳ Ｐゴシック"/>
        <family val="3"/>
        <charset val="128"/>
        <scheme val="minor"/>
      </rPr>
      <t>２０１６年１１月</t>
    </r>
    <rPh sb="0" eb="1">
      <t>ホン</t>
    </rPh>
    <rPh sb="1" eb="3">
      <t>ケイサン</t>
    </rPh>
    <rPh sb="7" eb="9">
      <t>イカ</t>
    </rPh>
    <rPh sb="10" eb="12">
      <t>ヒヅケ</t>
    </rPh>
    <rPh sb="16" eb="18">
      <t>ホウリツ</t>
    </rPh>
    <rPh sb="19" eb="20">
      <t>モト</t>
    </rPh>
    <rPh sb="23" eb="25">
      <t>サクセイ</t>
    </rPh>
    <rPh sb="33" eb="35">
      <t>ホウリツ</t>
    </rPh>
    <rPh sb="36" eb="38">
      <t>カイヘン</t>
    </rPh>
    <rPh sb="40" eb="41">
      <t>タ</t>
    </rPh>
    <rPh sb="49" eb="51">
      <t>ケイサン</t>
    </rPh>
    <rPh sb="53" eb="54">
      <t>タ</t>
    </rPh>
    <rPh sb="55" eb="57">
      <t>ナイヨウ</t>
    </rPh>
    <rPh sb="58" eb="60">
      <t>ホウリツ</t>
    </rPh>
    <rPh sb="61" eb="63">
      <t>テキゴウ</t>
    </rPh>
    <rPh sb="66" eb="68">
      <t>バアイ</t>
    </rPh>
    <rPh sb="75" eb="76">
      <t>アラカジ</t>
    </rPh>
    <rPh sb="78" eb="80">
      <t>ショウチ</t>
    </rPh>
    <rPh sb="82" eb="83">
      <t>クダ</t>
    </rPh>
    <rPh sb="92" eb="93">
      <t>ネン</t>
    </rPh>
    <rPh sb="95" eb="96">
      <t>ガツ</t>
    </rPh>
    <phoneticPr fontId="2"/>
  </si>
  <si>
    <t>本計算シートは各種の税金計算の目安を算定するものであり精緻な計算についてご自身の責任において行ってください。
本計算シートを利用して計算された結果により発生した損害につき製作者は一切の責任を負いかねますので予めご承知おき下さい。</t>
    <rPh sb="0" eb="1">
      <t>ホン</t>
    </rPh>
    <rPh sb="1" eb="3">
      <t>ケイサン</t>
    </rPh>
    <rPh sb="7" eb="9">
      <t>カクシュ</t>
    </rPh>
    <rPh sb="10" eb="12">
      <t>ゼイキン</t>
    </rPh>
    <rPh sb="12" eb="14">
      <t>ケイサン</t>
    </rPh>
    <rPh sb="15" eb="17">
      <t>メヤス</t>
    </rPh>
    <rPh sb="18" eb="20">
      <t>サンテイ</t>
    </rPh>
    <rPh sb="27" eb="29">
      <t>セイチ</t>
    </rPh>
    <rPh sb="30" eb="32">
      <t>ケイサン</t>
    </rPh>
    <rPh sb="37" eb="39">
      <t>ジシン</t>
    </rPh>
    <rPh sb="40" eb="42">
      <t>セキニン</t>
    </rPh>
    <rPh sb="46" eb="47">
      <t>オコナ</t>
    </rPh>
    <rPh sb="55" eb="56">
      <t>ホン</t>
    </rPh>
    <rPh sb="56" eb="58">
      <t>ケイサン</t>
    </rPh>
    <rPh sb="62" eb="64">
      <t>リヨウ</t>
    </rPh>
    <rPh sb="66" eb="68">
      <t>ケイサン</t>
    </rPh>
    <rPh sb="71" eb="73">
      <t>ケッカ</t>
    </rPh>
    <rPh sb="76" eb="78">
      <t>ハッセイ</t>
    </rPh>
    <rPh sb="80" eb="82">
      <t>ソンガイ</t>
    </rPh>
    <rPh sb="85" eb="88">
      <t>セイサクシャ</t>
    </rPh>
    <rPh sb="89" eb="91">
      <t>イッサイ</t>
    </rPh>
    <rPh sb="92" eb="94">
      <t>セキニン</t>
    </rPh>
    <rPh sb="95" eb="96">
      <t>オ</t>
    </rPh>
    <rPh sb="103" eb="104">
      <t>アラカジ</t>
    </rPh>
    <rPh sb="106" eb="108">
      <t>ショウチ</t>
    </rPh>
    <rPh sb="110" eb="111">
      <t>クダ</t>
    </rPh>
    <phoneticPr fontId="2"/>
  </si>
  <si>
    <t>各シートには著作権保護と誤入力防止を目的としてシートの保護機能によりロックを掛けております。
シートカスタマイズが必要な方は恐れ入りますが提供サイトのコメント欄を通じてその旨のご連絡をお願い致します。
尚、上記に対する返信につきまして即答できない場合もございます。予めご了承下さい。</t>
    <rPh sb="0" eb="1">
      <t>カク</t>
    </rPh>
    <rPh sb="6" eb="9">
      <t>チョサクケン</t>
    </rPh>
    <rPh sb="9" eb="11">
      <t>ホゴ</t>
    </rPh>
    <rPh sb="12" eb="13">
      <t>ゴ</t>
    </rPh>
    <rPh sb="13" eb="15">
      <t>ニュウリョク</t>
    </rPh>
    <rPh sb="15" eb="17">
      <t>ボウシ</t>
    </rPh>
    <rPh sb="18" eb="20">
      <t>モクテキ</t>
    </rPh>
    <rPh sb="27" eb="29">
      <t>ホゴ</t>
    </rPh>
    <rPh sb="29" eb="31">
      <t>キノウ</t>
    </rPh>
    <rPh sb="38" eb="39">
      <t>カ</t>
    </rPh>
    <rPh sb="57" eb="59">
      <t>ヒツヨウ</t>
    </rPh>
    <rPh sb="60" eb="61">
      <t>カタ</t>
    </rPh>
    <rPh sb="62" eb="63">
      <t>オソ</t>
    </rPh>
    <rPh sb="64" eb="65">
      <t>イ</t>
    </rPh>
    <rPh sb="69" eb="71">
      <t>テイキョウ</t>
    </rPh>
    <rPh sb="79" eb="80">
      <t>ラン</t>
    </rPh>
    <rPh sb="81" eb="82">
      <t>ツウ</t>
    </rPh>
    <rPh sb="86" eb="87">
      <t>ムネ</t>
    </rPh>
    <rPh sb="89" eb="91">
      <t>レンラク</t>
    </rPh>
    <rPh sb="93" eb="94">
      <t>ネガ</t>
    </rPh>
    <rPh sb="95" eb="96">
      <t>イタ</t>
    </rPh>
    <rPh sb="101" eb="102">
      <t>ナオ</t>
    </rPh>
    <rPh sb="103" eb="105">
      <t>ジョウキ</t>
    </rPh>
    <rPh sb="106" eb="107">
      <t>タイ</t>
    </rPh>
    <rPh sb="109" eb="111">
      <t>ヘンシン</t>
    </rPh>
    <rPh sb="117" eb="119">
      <t>ソクトウ</t>
    </rPh>
    <rPh sb="123" eb="125">
      <t>バアイ</t>
    </rPh>
    <rPh sb="132" eb="133">
      <t>アラカジ</t>
    </rPh>
    <rPh sb="135" eb="137">
      <t>リョウショウ</t>
    </rPh>
    <rPh sb="137" eb="138">
      <t>クダ</t>
    </rPh>
    <phoneticPr fontId="2"/>
  </si>
  <si>
    <t>計算シートご利用の前提条件</t>
    <rPh sb="0" eb="2">
      <t>ケイサン</t>
    </rPh>
    <rPh sb="6" eb="8">
      <t>リヨウ</t>
    </rPh>
    <rPh sb="9" eb="11">
      <t>ゼンテイ</t>
    </rPh>
    <rPh sb="11" eb="13">
      <t>ジョウケン</t>
    </rPh>
    <phoneticPr fontId="2"/>
  </si>
  <si>
    <t>計算シートご利用のご注意</t>
    <rPh sb="0" eb="2">
      <t>ケイサン</t>
    </rPh>
    <rPh sb="6" eb="8">
      <t>リヨウ</t>
    </rPh>
    <rPh sb="10" eb="12">
      <t>チュウイ</t>
    </rPh>
    <phoneticPr fontId="2"/>
  </si>
  <si>
    <t>この計算シートをご利用の方は必ず本シートの内容をご理解の上ご利用下さいます様お願い申し上げます。</t>
    <rPh sb="2" eb="4">
      <t>ケイサン</t>
    </rPh>
    <rPh sb="9" eb="11">
      <t>リヨウ</t>
    </rPh>
    <rPh sb="12" eb="13">
      <t>カタ</t>
    </rPh>
    <rPh sb="14" eb="15">
      <t>カナラ</t>
    </rPh>
    <rPh sb="16" eb="17">
      <t>ホン</t>
    </rPh>
    <rPh sb="21" eb="23">
      <t>ナイヨウ</t>
    </rPh>
    <rPh sb="25" eb="27">
      <t>リカイ</t>
    </rPh>
    <rPh sb="28" eb="29">
      <t>ウエ</t>
    </rPh>
    <rPh sb="30" eb="32">
      <t>リヨウ</t>
    </rPh>
    <rPh sb="32" eb="33">
      <t>クダ</t>
    </rPh>
    <rPh sb="37" eb="38">
      <t>ヨウ</t>
    </rPh>
    <rPh sb="39" eb="40">
      <t>ネガ</t>
    </rPh>
    <rPh sb="41" eb="42">
      <t>モウ</t>
    </rPh>
    <rPh sb="43" eb="44">
      <t>ア</t>
    </rPh>
    <phoneticPr fontId="2"/>
  </si>
  <si>
    <t>当シートは２０１６年（平成２８年）の所得を対象にした計算を行うものです。</t>
    <rPh sb="0" eb="1">
      <t>トウ</t>
    </rPh>
    <rPh sb="9" eb="10">
      <t>ネン</t>
    </rPh>
    <rPh sb="11" eb="13">
      <t>ヘイセイ</t>
    </rPh>
    <rPh sb="15" eb="16">
      <t>ネン</t>
    </rPh>
    <rPh sb="18" eb="20">
      <t>ショトク</t>
    </rPh>
    <rPh sb="21" eb="23">
      <t>タイショウ</t>
    </rPh>
    <rPh sb="26" eb="28">
      <t>ケイサン</t>
    </rPh>
    <rPh sb="29" eb="30">
      <t>オコナ</t>
    </rPh>
    <phoneticPr fontId="2"/>
  </si>
  <si>
    <t>当シートは収入が給与収入に限定された方（給与所得のみのサラリーマン）を対象にしています。他の所得がある方にはご利用できません。</t>
    <rPh sb="0" eb="1">
      <t>トウ</t>
    </rPh>
    <rPh sb="5" eb="7">
      <t>シュウニュウ</t>
    </rPh>
    <rPh sb="8" eb="10">
      <t>キュウヨ</t>
    </rPh>
    <rPh sb="10" eb="12">
      <t>シュウニュウ</t>
    </rPh>
    <rPh sb="13" eb="15">
      <t>ゲンテイ</t>
    </rPh>
    <rPh sb="18" eb="19">
      <t>カタ</t>
    </rPh>
    <rPh sb="20" eb="22">
      <t>キュウヨ</t>
    </rPh>
    <rPh sb="22" eb="24">
      <t>ショトク</t>
    </rPh>
    <rPh sb="35" eb="37">
      <t>タイショウ</t>
    </rPh>
    <rPh sb="44" eb="45">
      <t>タ</t>
    </rPh>
    <rPh sb="46" eb="48">
      <t>ショトク</t>
    </rPh>
    <rPh sb="51" eb="52">
      <t>カタ</t>
    </rPh>
    <rPh sb="55" eb="57">
      <t>リヨウ</t>
    </rPh>
    <phoneticPr fontId="2"/>
  </si>
  <si>
    <t>（６）</t>
    <phoneticPr fontId="2"/>
  </si>
  <si>
    <t>エクセルのバージョンの相違その他プログラムの不具合による計算エラーに関しましてはその対応は行っておりませんので予めご承知おき下さい。</t>
    <rPh sb="11" eb="13">
      <t>ソウイ</t>
    </rPh>
    <rPh sb="15" eb="16">
      <t>タ</t>
    </rPh>
    <rPh sb="22" eb="25">
      <t>フグアイ</t>
    </rPh>
    <rPh sb="28" eb="30">
      <t>ケイサン</t>
    </rPh>
    <rPh sb="34" eb="35">
      <t>カン</t>
    </rPh>
    <rPh sb="42" eb="44">
      <t>タイオウ</t>
    </rPh>
    <rPh sb="45" eb="46">
      <t>オコナ</t>
    </rPh>
    <rPh sb="55" eb="56">
      <t>アラカジ</t>
    </rPh>
    <rPh sb="58" eb="60">
      <t>ショウチ</t>
    </rPh>
    <rPh sb="62" eb="63">
      <t>クダ</t>
    </rPh>
    <phoneticPr fontId="2"/>
  </si>
  <si>
    <t>当シートは確定申告を要さない方を対象にしています。以下に例示される方は計算対象外です。
　対象外の例）複数の企業から給与収入がある方／各種税額控除（医療費控除・住宅ローン控除・雑損控除等）を受けるため確定申告を予定・した方</t>
    <rPh sb="0" eb="1">
      <t>トウ</t>
    </rPh>
    <rPh sb="5" eb="7">
      <t>カクテイ</t>
    </rPh>
    <rPh sb="7" eb="9">
      <t>シンコク</t>
    </rPh>
    <rPh sb="10" eb="11">
      <t>ヨウ</t>
    </rPh>
    <rPh sb="14" eb="15">
      <t>カタ</t>
    </rPh>
    <rPh sb="16" eb="18">
      <t>タイショウ</t>
    </rPh>
    <rPh sb="25" eb="27">
      <t>イカ</t>
    </rPh>
    <rPh sb="28" eb="30">
      <t>レイジ</t>
    </rPh>
    <rPh sb="33" eb="34">
      <t>カタ</t>
    </rPh>
    <rPh sb="35" eb="37">
      <t>ケイサン</t>
    </rPh>
    <rPh sb="37" eb="40">
      <t>タイショウガイ</t>
    </rPh>
    <rPh sb="45" eb="48">
      <t>タイショウガイ</t>
    </rPh>
    <rPh sb="49" eb="50">
      <t>レイ</t>
    </rPh>
    <rPh sb="51" eb="53">
      <t>フクスウ</t>
    </rPh>
    <rPh sb="54" eb="56">
      <t>キギョウ</t>
    </rPh>
    <rPh sb="58" eb="60">
      <t>キュウヨ</t>
    </rPh>
    <rPh sb="60" eb="62">
      <t>シュウニュウ</t>
    </rPh>
    <rPh sb="65" eb="66">
      <t>カタ</t>
    </rPh>
    <rPh sb="67" eb="69">
      <t>カクシュ</t>
    </rPh>
    <rPh sb="69" eb="71">
      <t>ゼイガク</t>
    </rPh>
    <rPh sb="71" eb="73">
      <t>コウジョ</t>
    </rPh>
    <rPh sb="74" eb="77">
      <t>イリョウヒ</t>
    </rPh>
    <rPh sb="77" eb="79">
      <t>コウジョ</t>
    </rPh>
    <rPh sb="80" eb="82">
      <t>ジュウタク</t>
    </rPh>
    <rPh sb="85" eb="87">
      <t>コウジョ</t>
    </rPh>
    <rPh sb="88" eb="90">
      <t>ザッソン</t>
    </rPh>
    <rPh sb="90" eb="92">
      <t>コウジョ</t>
    </rPh>
    <rPh sb="92" eb="93">
      <t>ナド</t>
    </rPh>
    <rPh sb="95" eb="96">
      <t>ウ</t>
    </rPh>
    <rPh sb="100" eb="102">
      <t>カクテイ</t>
    </rPh>
    <rPh sb="102" eb="104">
      <t>シンコク</t>
    </rPh>
    <rPh sb="105" eb="107">
      <t>ヨテイ</t>
    </rPh>
    <rPh sb="110" eb="111">
      <t>カタ</t>
    </rPh>
    <phoneticPr fontId="2"/>
  </si>
  <si>
    <t>当シートは１年を通じて同一の企業から給与収入を得ていたサラリーマンの方を対象にしています。年の中途での入社・退社している方は対象外としています。</t>
    <rPh sb="0" eb="1">
      <t>トウ</t>
    </rPh>
    <rPh sb="6" eb="7">
      <t>ネン</t>
    </rPh>
    <rPh sb="8" eb="9">
      <t>ツウ</t>
    </rPh>
    <rPh sb="11" eb="13">
      <t>ドウイツ</t>
    </rPh>
    <rPh sb="14" eb="16">
      <t>キギョウ</t>
    </rPh>
    <rPh sb="18" eb="20">
      <t>キュウヨ</t>
    </rPh>
    <rPh sb="20" eb="22">
      <t>シュウニュウ</t>
    </rPh>
    <rPh sb="23" eb="24">
      <t>エ</t>
    </rPh>
    <rPh sb="34" eb="35">
      <t>カタ</t>
    </rPh>
    <rPh sb="36" eb="38">
      <t>タイショウ</t>
    </rPh>
    <rPh sb="45" eb="46">
      <t>トシ</t>
    </rPh>
    <rPh sb="47" eb="49">
      <t>チュウト</t>
    </rPh>
    <rPh sb="51" eb="53">
      <t>ニュウシャ</t>
    </rPh>
    <rPh sb="54" eb="56">
      <t>タイシャ</t>
    </rPh>
    <rPh sb="60" eb="61">
      <t>カタ</t>
    </rPh>
    <rPh sb="62" eb="65">
      <t>タイショウガイ</t>
    </rPh>
    <phoneticPr fontId="2"/>
  </si>
  <si>
    <t>計算シート　ご利用方法</t>
    <rPh sb="0" eb="2">
      <t>ケイサン</t>
    </rPh>
    <rPh sb="7" eb="9">
      <t>リヨウ</t>
    </rPh>
    <rPh sb="9" eb="11">
      <t>ホウホウ</t>
    </rPh>
    <phoneticPr fontId="2"/>
  </si>
  <si>
    <t>給与台帳シートに限り、シートの保護機能を解除してご自身でカスタマイズ可能としております。
但し各シートへ集計結果がジャンプするような計算式が埋め込まれていますので集計値に影響のない範囲であることを確認しながら改訂作業を進めて下さい。</t>
    <rPh sb="0" eb="2">
      <t>キュウヨ</t>
    </rPh>
    <rPh sb="2" eb="4">
      <t>ダイチョウ</t>
    </rPh>
    <rPh sb="8" eb="9">
      <t>カギ</t>
    </rPh>
    <rPh sb="15" eb="17">
      <t>ホゴ</t>
    </rPh>
    <rPh sb="17" eb="19">
      <t>キノウ</t>
    </rPh>
    <rPh sb="20" eb="22">
      <t>カイジョ</t>
    </rPh>
    <rPh sb="25" eb="27">
      <t>ジシン</t>
    </rPh>
    <rPh sb="34" eb="36">
      <t>カノウ</t>
    </rPh>
    <rPh sb="45" eb="46">
      <t>タダ</t>
    </rPh>
    <rPh sb="47" eb="48">
      <t>カク</t>
    </rPh>
    <rPh sb="52" eb="54">
      <t>シュウケイ</t>
    </rPh>
    <rPh sb="54" eb="56">
      <t>ケッカ</t>
    </rPh>
    <rPh sb="66" eb="68">
      <t>ケイサン</t>
    </rPh>
    <rPh sb="68" eb="69">
      <t>シキ</t>
    </rPh>
    <rPh sb="70" eb="71">
      <t>ウ</t>
    </rPh>
    <rPh sb="72" eb="73">
      <t>コ</t>
    </rPh>
    <rPh sb="81" eb="83">
      <t>シュウケイ</t>
    </rPh>
    <rPh sb="83" eb="84">
      <t>チ</t>
    </rPh>
    <rPh sb="85" eb="87">
      <t>エイキョウ</t>
    </rPh>
    <rPh sb="90" eb="92">
      <t>ハンイ</t>
    </rPh>
    <rPh sb="98" eb="100">
      <t>カクニン</t>
    </rPh>
    <rPh sb="104" eb="106">
      <t>カイテイ</t>
    </rPh>
    <rPh sb="106" eb="108">
      <t>サギョウ</t>
    </rPh>
    <rPh sb="109" eb="110">
      <t>スス</t>
    </rPh>
    <rPh sb="112" eb="113">
      <t>クダ</t>
    </rPh>
    <phoneticPr fontId="2"/>
  </si>
  <si>
    <t>所得控除の該当・非該当判定等には詳細な基準が設けられています。簡単な基準については当シート及び提供サイトにてご紹介していますが、各項目について実際にはレアケースの条件付き等もございますので必ず国税庁公式サイト等でその内容についてご自身で内容の確認をお願いします。</t>
    <rPh sb="0" eb="2">
      <t>ショトク</t>
    </rPh>
    <rPh sb="2" eb="4">
      <t>コウジョ</t>
    </rPh>
    <rPh sb="5" eb="7">
      <t>ガイトウ</t>
    </rPh>
    <rPh sb="8" eb="11">
      <t>ヒガイトウ</t>
    </rPh>
    <rPh sb="11" eb="13">
      <t>ハンテイ</t>
    </rPh>
    <rPh sb="13" eb="14">
      <t>ナド</t>
    </rPh>
    <rPh sb="16" eb="18">
      <t>ショウサイ</t>
    </rPh>
    <rPh sb="19" eb="21">
      <t>キジュン</t>
    </rPh>
    <rPh sb="22" eb="23">
      <t>モウ</t>
    </rPh>
    <rPh sb="31" eb="33">
      <t>カンタン</t>
    </rPh>
    <rPh sb="34" eb="36">
      <t>キジュン</t>
    </rPh>
    <rPh sb="41" eb="42">
      <t>トウ</t>
    </rPh>
    <rPh sb="45" eb="46">
      <t>オヨ</t>
    </rPh>
    <rPh sb="47" eb="49">
      <t>テイキョウ</t>
    </rPh>
    <rPh sb="55" eb="57">
      <t>ショウカイ</t>
    </rPh>
    <rPh sb="64" eb="67">
      <t>カクコウモク</t>
    </rPh>
    <rPh sb="71" eb="73">
      <t>ジッサイ</t>
    </rPh>
    <rPh sb="81" eb="84">
      <t>ジョウケンツ</t>
    </rPh>
    <rPh sb="85" eb="86">
      <t>ナド</t>
    </rPh>
    <rPh sb="94" eb="95">
      <t>カナラ</t>
    </rPh>
    <rPh sb="96" eb="99">
      <t>コクゼイチョウ</t>
    </rPh>
    <rPh sb="99" eb="101">
      <t>コウシキ</t>
    </rPh>
    <rPh sb="104" eb="105">
      <t>ナド</t>
    </rPh>
    <rPh sb="108" eb="110">
      <t>ナイヨウ</t>
    </rPh>
    <rPh sb="115" eb="117">
      <t>ジシン</t>
    </rPh>
    <rPh sb="118" eb="120">
      <t>ナイヨウ</t>
    </rPh>
    <rPh sb="121" eb="123">
      <t>カクニン</t>
    </rPh>
    <rPh sb="125" eb="126">
      <t>ネガイ</t>
    </rPh>
    <phoneticPr fontId="2"/>
  </si>
  <si>
    <t>当シートはご自身で入力をお願いしたいセルは白色となっています。それ以外のセルにはシートの保護機能により入力ができない様になっています。
色付のシートは入力値に基づいてシートが自動計算しています。数値を変更することはできません。</t>
    <rPh sb="0" eb="1">
      <t>トウ</t>
    </rPh>
    <rPh sb="6" eb="8">
      <t>ジシン</t>
    </rPh>
    <rPh sb="9" eb="11">
      <t>ニュウリョク</t>
    </rPh>
    <rPh sb="13" eb="14">
      <t>ネガ</t>
    </rPh>
    <rPh sb="21" eb="23">
      <t>シロイロ</t>
    </rPh>
    <rPh sb="33" eb="35">
      <t>イガイ</t>
    </rPh>
    <rPh sb="44" eb="46">
      <t>ホゴ</t>
    </rPh>
    <rPh sb="46" eb="48">
      <t>キノウ</t>
    </rPh>
    <rPh sb="51" eb="53">
      <t>ニュウリョク</t>
    </rPh>
    <rPh sb="58" eb="59">
      <t>サマ</t>
    </rPh>
    <phoneticPr fontId="2"/>
  </si>
  <si>
    <t>当シートは給与収入や社会保険料の年間支払額について１ヶ月単位の給与明細に基づいて入力することにより給与台帳を作成して給与台帳データを入力元として自動計算している項目が多数あります。既に源泉徴収票がお手元にあり集計する必要が無い方につきましては年間分を適宜選んだ１行に一括して入力してご利用下さい。</t>
    <rPh sb="0" eb="1">
      <t>トウ</t>
    </rPh>
    <rPh sb="5" eb="7">
      <t>キュウヨ</t>
    </rPh>
    <rPh sb="7" eb="9">
      <t>シュウニュウ</t>
    </rPh>
    <rPh sb="10" eb="12">
      <t>シャカイ</t>
    </rPh>
    <rPh sb="12" eb="15">
      <t>ホケンリョウ</t>
    </rPh>
    <rPh sb="16" eb="18">
      <t>ネンカン</t>
    </rPh>
    <rPh sb="18" eb="20">
      <t>シハライ</t>
    </rPh>
    <rPh sb="20" eb="21">
      <t>ガク</t>
    </rPh>
    <rPh sb="27" eb="28">
      <t>ゲツ</t>
    </rPh>
    <rPh sb="28" eb="30">
      <t>タンイ</t>
    </rPh>
    <rPh sb="31" eb="33">
      <t>キュウヨ</t>
    </rPh>
    <rPh sb="33" eb="35">
      <t>メイサイ</t>
    </rPh>
    <rPh sb="36" eb="37">
      <t>モト</t>
    </rPh>
    <rPh sb="40" eb="42">
      <t>ニュウリョク</t>
    </rPh>
    <rPh sb="49" eb="51">
      <t>キュウヨ</t>
    </rPh>
    <rPh sb="51" eb="53">
      <t>ダイチョウ</t>
    </rPh>
    <rPh sb="54" eb="56">
      <t>サクセイ</t>
    </rPh>
    <rPh sb="58" eb="60">
      <t>キュウヨ</t>
    </rPh>
    <rPh sb="60" eb="62">
      <t>ダイチョウ</t>
    </rPh>
    <rPh sb="66" eb="68">
      <t>ニュウリョク</t>
    </rPh>
    <rPh sb="68" eb="69">
      <t>モト</t>
    </rPh>
    <rPh sb="72" eb="74">
      <t>ジドウ</t>
    </rPh>
    <rPh sb="74" eb="76">
      <t>ケイサン</t>
    </rPh>
    <rPh sb="80" eb="82">
      <t>コウモク</t>
    </rPh>
    <rPh sb="83" eb="85">
      <t>タスウ</t>
    </rPh>
    <rPh sb="90" eb="91">
      <t>スデ</t>
    </rPh>
    <rPh sb="92" eb="94">
      <t>ゲンセン</t>
    </rPh>
    <rPh sb="94" eb="96">
      <t>チョウシュウ</t>
    </rPh>
    <rPh sb="96" eb="97">
      <t>ヒョウ</t>
    </rPh>
    <rPh sb="99" eb="101">
      <t>テモト</t>
    </rPh>
    <rPh sb="104" eb="106">
      <t>シュウケイ</t>
    </rPh>
    <rPh sb="108" eb="110">
      <t>ヒツヨウ</t>
    </rPh>
    <rPh sb="111" eb="112">
      <t>ナ</t>
    </rPh>
    <rPh sb="113" eb="114">
      <t>カタ</t>
    </rPh>
    <rPh sb="121" eb="123">
      <t>ネンカン</t>
    </rPh>
    <rPh sb="123" eb="124">
      <t>ブン</t>
    </rPh>
    <rPh sb="125" eb="127">
      <t>テキギ</t>
    </rPh>
    <rPh sb="127" eb="128">
      <t>エラ</t>
    </rPh>
    <rPh sb="131" eb="132">
      <t>ギョウ</t>
    </rPh>
    <rPh sb="133" eb="135">
      <t>イッカツ</t>
    </rPh>
    <rPh sb="137" eb="139">
      <t>ニュウリョク</t>
    </rPh>
    <rPh sb="142" eb="144">
      <t>リヨウ</t>
    </rPh>
    <rPh sb="144" eb="145">
      <t>クダ</t>
    </rPh>
    <phoneticPr fontId="2"/>
  </si>
  <si>
    <t>上記を理解したので給与台帳の入力を始める</t>
    <rPh sb="0" eb="2">
      <t>ジョウキ</t>
    </rPh>
    <rPh sb="3" eb="5">
      <t>リカイ</t>
    </rPh>
    <rPh sb="9" eb="11">
      <t>キュウヨ</t>
    </rPh>
    <rPh sb="11" eb="13">
      <t>ダイチョウ</t>
    </rPh>
    <rPh sb="14" eb="16">
      <t>ニュウリョク</t>
    </rPh>
    <rPh sb="17" eb="18">
      <t>ハジ</t>
    </rPh>
    <phoneticPr fontId="2"/>
  </si>
  <si>
    <t>ご利用前には注意事項を必ずお読み下さい。</t>
    <rPh sb="1" eb="3">
      <t>リヨウ</t>
    </rPh>
    <rPh sb="3" eb="4">
      <t>マエ</t>
    </rPh>
    <rPh sb="6" eb="8">
      <t>チュウイ</t>
    </rPh>
    <rPh sb="8" eb="10">
      <t>ジコウ</t>
    </rPh>
    <rPh sb="11" eb="12">
      <t>カナラ</t>
    </rPh>
    <rPh sb="14" eb="15">
      <t>ヨ</t>
    </rPh>
    <rPh sb="16" eb="17">
      <t>クダ</t>
    </rPh>
    <phoneticPr fontId="2"/>
  </si>
  <si>
    <t>平成２８年　給与台帳</t>
    <rPh sb="0" eb="2">
      <t>ヘイセイ</t>
    </rPh>
    <rPh sb="4" eb="5">
      <t>ネン</t>
    </rPh>
    <rPh sb="6" eb="8">
      <t>キュウヨ</t>
    </rPh>
    <rPh sb="8" eb="10">
      <t>ダイチョウ</t>
    </rPh>
    <phoneticPr fontId="2"/>
  </si>
  <si>
    <t xml:space="preserve"> ※百円未満切捨て</t>
    <rPh sb="2" eb="3">
      <t>ヒャク</t>
    </rPh>
    <rPh sb="3" eb="4">
      <t>エン</t>
    </rPh>
    <rPh sb="4" eb="6">
      <t>ミマン</t>
    </rPh>
    <rPh sb="6" eb="8">
      <t>キリス</t>
    </rPh>
    <phoneticPr fontId="2"/>
  </si>
  <si>
    <t>課税手当
１</t>
    <rPh sb="0" eb="2">
      <t>カゼイ</t>
    </rPh>
    <rPh sb="2" eb="4">
      <t>テアテ</t>
    </rPh>
    <phoneticPr fontId="2"/>
  </si>
  <si>
    <t>課税手当
２</t>
    <rPh sb="0" eb="2">
      <t>カゼイ</t>
    </rPh>
    <rPh sb="2" eb="4">
      <t>テアテ</t>
    </rPh>
    <phoneticPr fontId="2"/>
  </si>
  <si>
    <t>課税手当
３</t>
    <rPh sb="0" eb="2">
      <t>カゼイ</t>
    </rPh>
    <rPh sb="2" eb="4">
      <t>テアテ</t>
    </rPh>
    <phoneticPr fontId="2"/>
  </si>
  <si>
    <t>控除項目
１</t>
    <rPh sb="0" eb="2">
      <t>コウジョ</t>
    </rPh>
    <rPh sb="2" eb="4">
      <t>コウモク</t>
    </rPh>
    <phoneticPr fontId="2"/>
  </si>
  <si>
    <t>控除項目
２</t>
    <rPh sb="0" eb="2">
      <t>コウジョ</t>
    </rPh>
    <rPh sb="2" eb="4">
      <t>コウモク</t>
    </rPh>
    <phoneticPr fontId="2"/>
  </si>
  <si>
    <t>控除項目
３</t>
    <rPh sb="0" eb="2">
      <t>コウジョ</t>
    </rPh>
    <rPh sb="2" eb="4">
      <t>コウモク</t>
    </rPh>
    <phoneticPr fontId="2"/>
  </si>
  <si>
    <t>平成28年　年末調整計算シート</t>
    <rPh sb="0" eb="2">
      <t>ヘイセイ</t>
    </rPh>
    <rPh sb="4" eb="5">
      <t>ネン</t>
    </rPh>
    <rPh sb="6" eb="8">
      <t>ネンマツ</t>
    </rPh>
    <rPh sb="8" eb="10">
      <t>チョウセイ</t>
    </rPh>
    <rPh sb="10" eb="12">
      <t>ケイサン</t>
    </rPh>
    <phoneticPr fontId="2"/>
  </si>
  <si>
    <t>平成28年　住民税所得割額 計算シート</t>
    <rPh sb="0" eb="2">
      <t>ヘイセイ</t>
    </rPh>
    <rPh sb="4" eb="5">
      <t>ネン</t>
    </rPh>
    <rPh sb="6" eb="8">
      <t>ジュウミン</t>
    </rPh>
    <rPh sb="8" eb="9">
      <t>ゼイ</t>
    </rPh>
    <rPh sb="9" eb="11">
      <t>ショトク</t>
    </rPh>
    <rPh sb="11" eb="12">
      <t>ワリ</t>
    </rPh>
    <rPh sb="12" eb="13">
      <t>ガク</t>
    </rPh>
    <rPh sb="14" eb="16">
      <t>ケイサン</t>
    </rPh>
    <phoneticPr fontId="2"/>
  </si>
  <si>
    <t>住民税</t>
    <rPh sb="0" eb="2">
      <t>ジュウミン</t>
    </rPh>
    <rPh sb="2" eb="3">
      <t>ゼイ</t>
    </rPh>
    <phoneticPr fontId="2"/>
  </si>
  <si>
    <t>住民税所得割額
（税額控除後）</t>
    <rPh sb="0" eb="3">
      <t>ジュウミンゼイ</t>
    </rPh>
    <rPh sb="3" eb="5">
      <t>ショトク</t>
    </rPh>
    <rPh sb="5" eb="6">
      <t>ワリ</t>
    </rPh>
    <rPh sb="6" eb="7">
      <t>ガク</t>
    </rPh>
    <rPh sb="9" eb="11">
      <t>ゼイガク</t>
    </rPh>
    <rPh sb="11" eb="13">
      <t>コウジョ</t>
    </rPh>
    <rPh sb="13" eb="14">
      <t>ゴ</t>
    </rPh>
    <phoneticPr fontId="2"/>
  </si>
  <si>
    <t>住民税所得割　課税所得</t>
    <rPh sb="0" eb="3">
      <t>ジュウミンゼイ</t>
    </rPh>
    <rPh sb="3" eb="5">
      <t>ショトク</t>
    </rPh>
    <rPh sb="5" eb="6">
      <t>ワリ</t>
    </rPh>
    <rPh sb="7" eb="9">
      <t>カゼイ</t>
    </rPh>
    <rPh sb="9" eb="11">
      <t>ショトク</t>
    </rPh>
    <phoneticPr fontId="2"/>
  </si>
  <si>
    <t>「年末調整計算シート」の各項目の入力が終わりましたら、「住民税所得割額計算シート」の入力を行ってください。
最終値「住民税所得割額」もこのシートに表示されます。</t>
    <rPh sb="16" eb="18">
      <t>ニュウリョク</t>
    </rPh>
    <rPh sb="19" eb="20">
      <t>オ</t>
    </rPh>
    <rPh sb="28" eb="31">
      <t>ジュウミンゼイ</t>
    </rPh>
    <rPh sb="31" eb="33">
      <t>ショトク</t>
    </rPh>
    <rPh sb="33" eb="34">
      <t>ワリ</t>
    </rPh>
    <rPh sb="34" eb="35">
      <t>ガク</t>
    </rPh>
    <rPh sb="35" eb="37">
      <t>ケイサン</t>
    </rPh>
    <rPh sb="42" eb="44">
      <t>ニュウリョク</t>
    </rPh>
    <rPh sb="45" eb="46">
      <t>オコナ</t>
    </rPh>
    <rPh sb="54" eb="56">
      <t>サイシュウ</t>
    </rPh>
    <rPh sb="56" eb="57">
      <t>チ</t>
    </rPh>
    <rPh sb="58" eb="61">
      <t>ジュウミンゼイ</t>
    </rPh>
    <rPh sb="61" eb="63">
      <t>ショトク</t>
    </rPh>
    <rPh sb="63" eb="64">
      <t>ワリ</t>
    </rPh>
    <rPh sb="64" eb="65">
      <t>ガク</t>
    </rPh>
    <rPh sb="73" eb="75">
      <t>ヒョウジ</t>
    </rPh>
    <phoneticPr fontId="2"/>
  </si>
  <si>
    <t>「給与台帳シート」の入力が終わったら「年末調整計算シート」の各項目を入力して下さい。「住民税所得割額」は所得税計算を基礎にして所得控除金額に相違があるものを調整する方法で計算しますので途中経過として必ず年末調整計算を行うようにして下さい。</t>
    <rPh sb="1" eb="3">
      <t>キュウヨ</t>
    </rPh>
    <rPh sb="3" eb="5">
      <t>ダイチョウ</t>
    </rPh>
    <rPh sb="10" eb="12">
      <t>ニュウリョク</t>
    </rPh>
    <rPh sb="13" eb="14">
      <t>オ</t>
    </rPh>
    <rPh sb="19" eb="21">
      <t>ネンマツ</t>
    </rPh>
    <rPh sb="21" eb="23">
      <t>チョウセイ</t>
    </rPh>
    <rPh sb="23" eb="25">
      <t>ケイサン</t>
    </rPh>
    <rPh sb="30" eb="33">
      <t>カクコウモク</t>
    </rPh>
    <rPh sb="34" eb="36">
      <t>ニュウリョク</t>
    </rPh>
    <rPh sb="38" eb="39">
      <t>クダ</t>
    </rPh>
    <rPh sb="43" eb="46">
      <t>ジュウミンゼイ</t>
    </rPh>
    <rPh sb="46" eb="48">
      <t>ショトク</t>
    </rPh>
    <rPh sb="48" eb="49">
      <t>ワリ</t>
    </rPh>
    <rPh sb="49" eb="50">
      <t>ガク</t>
    </rPh>
    <rPh sb="52" eb="55">
      <t>ショトクゼイ</t>
    </rPh>
    <rPh sb="55" eb="57">
      <t>ケイサン</t>
    </rPh>
    <rPh sb="58" eb="60">
      <t>キソ</t>
    </rPh>
    <rPh sb="63" eb="65">
      <t>ショトク</t>
    </rPh>
    <rPh sb="65" eb="67">
      <t>コウジョ</t>
    </rPh>
    <rPh sb="67" eb="69">
      <t>キンガク</t>
    </rPh>
    <rPh sb="70" eb="72">
      <t>ソウイ</t>
    </rPh>
    <rPh sb="78" eb="80">
      <t>チョウセイ</t>
    </rPh>
    <rPh sb="82" eb="84">
      <t>ホウホウ</t>
    </rPh>
    <rPh sb="85" eb="87">
      <t>ケイサン</t>
    </rPh>
    <rPh sb="92" eb="96">
      <t>トチュウケイカ</t>
    </rPh>
    <rPh sb="99" eb="100">
      <t>カナラ</t>
    </rPh>
    <rPh sb="101" eb="103">
      <t>ネンマツ</t>
    </rPh>
    <rPh sb="103" eb="105">
      <t>チョウセイ</t>
    </rPh>
    <rPh sb="105" eb="107">
      <t>ケイサン</t>
    </rPh>
    <rPh sb="108" eb="109">
      <t>オコナ</t>
    </rPh>
    <rPh sb="115" eb="116">
      <t>クダ</t>
    </rPh>
    <phoneticPr fontId="2"/>
  </si>
  <si>
    <t>各項目の詳細については提供サイトにてご説明しておりますのでご参照下さい。
≪提供サイト≫　『SHARE-NOTE シェアノート』 https://share-note.info/category/money/</t>
    <rPh sb="0" eb="3">
      <t>カクコウモク</t>
    </rPh>
    <rPh sb="4" eb="6">
      <t>ショウサイ</t>
    </rPh>
    <rPh sb="11" eb="13">
      <t>テイキョウ</t>
    </rPh>
    <rPh sb="19" eb="21">
      <t>セツメイ</t>
    </rPh>
    <rPh sb="30" eb="32">
      <t>サンショウ</t>
    </rPh>
    <rPh sb="32" eb="33">
      <t>クダ</t>
    </rPh>
    <rPh sb="38" eb="40">
      <t>テイキョウ</t>
    </rPh>
    <phoneticPr fontId="2"/>
  </si>
  <si>
    <t>上記を理解したので年末調整計算シートの入力を始める</t>
    <rPh sb="0" eb="2">
      <t>ジョウキ</t>
    </rPh>
    <rPh sb="3" eb="5">
      <t>リカイ</t>
    </rPh>
    <rPh sb="9" eb="11">
      <t>ネンマツ</t>
    </rPh>
    <rPh sb="11" eb="13">
      <t>チョウセイ</t>
    </rPh>
    <rPh sb="13" eb="15">
      <t>ケイサン</t>
    </rPh>
    <rPh sb="19" eb="21">
      <t>ニュウリョク</t>
    </rPh>
    <rPh sb="22" eb="23">
      <t>ハジ</t>
    </rPh>
    <phoneticPr fontId="2"/>
  </si>
  <si>
    <t>本シートには誤入力防止・著作権保護のためシートの保護をかけています。
保護を外して編集したい場合には下記サイトのお問い合わせフォームよりご依頼して頂きパスワードを入手の上、保護を解除してご利用下さい。
色付のセルには他のシートにデータがジャンプする計算式が入力されている場合がありますので、他の数式に影響しない様にご注意下さい。
≪提供サイト≫　『SHARE-NOTE シェアノート』 https://share-note.info/
※シート内の計算式等の誤りにお気づきの方におかれましては、お手数ですが上記サイトのコメント欄にお知らせ頂けると大変助かります。ご協力下さいます様お願い申し上げます。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</si>
</sst>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quot;円&quot;"/>
  </numFmts>
  <fonts count="30" x14ac:knownFonts="1">
    <font>
      <sz val="11"/>
      <color theme="1"/>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2"/>
      <color theme="0"/>
      <name val="ＭＳ Ｐゴシック"/>
      <family val="2"/>
      <charset val="128"/>
      <scheme val="minor"/>
    </font>
    <font>
      <b/>
      <sz val="12"/>
      <color theme="0"/>
      <name val="ＭＳ Ｐゴシック"/>
      <family val="3"/>
      <charset val="128"/>
      <scheme val="minor"/>
    </font>
    <font>
      <sz val="11"/>
      <color theme="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2"/>
      <color theme="1"/>
      <name val="ＭＳ Ｐゴシック"/>
      <family val="3"/>
      <charset val="128"/>
      <scheme val="minor"/>
    </font>
    <font>
      <b/>
      <sz val="16"/>
      <color theme="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2"/>
      <color rgb="FF0070C0"/>
      <name val="ＭＳ Ｐゴシック"/>
      <family val="3"/>
      <charset val="128"/>
      <scheme val="minor"/>
    </font>
    <font>
      <sz val="6"/>
      <color theme="1"/>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b/>
      <sz val="16"/>
      <color theme="0"/>
      <name val="ＭＳ Ｐゴシック"/>
      <family val="2"/>
      <charset val="128"/>
      <scheme val="minor"/>
    </font>
    <font>
      <b/>
      <sz val="8"/>
      <color theme="1"/>
      <name val="ＭＳ Ｐゴシック"/>
      <family val="3"/>
      <charset val="128"/>
      <scheme val="minor"/>
    </font>
    <font>
      <b/>
      <sz val="11"/>
      <color theme="0"/>
      <name val="ＭＳ Ｐゴシック"/>
      <family val="3"/>
      <charset val="128"/>
      <scheme val="minor"/>
    </font>
    <font>
      <u/>
      <sz val="11"/>
      <color theme="10"/>
      <name val="ＭＳ Ｐゴシック"/>
      <family val="2"/>
      <charset val="128"/>
      <scheme val="minor"/>
    </font>
    <font>
      <b/>
      <u/>
      <sz val="11"/>
      <color theme="1"/>
      <name val="ＭＳ Ｐゴシック"/>
      <family val="3"/>
      <charset val="128"/>
      <scheme val="minor"/>
    </font>
    <font>
      <b/>
      <u/>
      <sz val="12"/>
      <color theme="0"/>
      <name val="ＭＳ Ｐゴシック"/>
      <family val="2"/>
      <charset val="128"/>
      <scheme val="minor"/>
    </font>
    <font>
      <b/>
      <u/>
      <sz val="12"/>
      <color theme="0"/>
      <name val="ＭＳ Ｐゴシック"/>
      <family val="3"/>
      <charset val="128"/>
      <scheme val="minor"/>
    </font>
    <font>
      <b/>
      <u/>
      <sz val="14"/>
      <color theme="0"/>
      <name val="ＭＳ Ｐゴシック"/>
      <family val="2"/>
      <charset val="128"/>
      <scheme val="minor"/>
    </font>
    <font>
      <b/>
      <u/>
      <sz val="14"/>
      <color theme="0"/>
      <name val="ＭＳ Ｐゴシック"/>
      <family val="3"/>
      <charset val="128"/>
      <scheme val="minor"/>
    </font>
  </fonts>
  <fills count="2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9" tint="-0.499984740745262"/>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theme="8" tint="0.599963377788628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0070C0"/>
        <bgColor indexed="64"/>
      </patternFill>
    </fill>
    <fill>
      <patternFill patternType="solid">
        <fgColor rgb="FFFF0000"/>
        <bgColor indexed="64"/>
      </patternFill>
    </fill>
    <fill>
      <patternFill patternType="solid">
        <fgColor theme="9" tint="-0.24994659260841701"/>
        <bgColor indexed="64"/>
      </patternFill>
    </fill>
  </fills>
  <borders count="251">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double">
        <color auto="1"/>
      </left>
      <right style="double">
        <color auto="1"/>
      </right>
      <top style="hair">
        <color auto="1"/>
      </top>
      <bottom style="hair">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top style="medium">
        <color auto="1"/>
      </top>
      <bottom/>
      <diagonal/>
    </border>
    <border>
      <left style="double">
        <color auto="1"/>
      </left>
      <right style="double">
        <color auto="1"/>
      </right>
      <top style="medium">
        <color auto="1"/>
      </top>
      <bottom/>
      <diagonal/>
    </border>
    <border>
      <left/>
      <right style="hair">
        <color auto="1"/>
      </right>
      <top style="medium">
        <color auto="1"/>
      </top>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double">
        <color auto="1"/>
      </left>
      <right style="double">
        <color auto="1"/>
      </right>
      <top/>
      <bottom style="hair">
        <color auto="1"/>
      </bottom>
      <diagonal/>
    </border>
    <border>
      <left style="medium">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top style="double">
        <color auto="1"/>
      </top>
      <bottom style="hair">
        <color auto="1"/>
      </bottom>
      <diagonal/>
    </border>
    <border>
      <left style="double">
        <color auto="1"/>
      </left>
      <right style="double">
        <color auto="1"/>
      </right>
      <top style="double">
        <color auto="1"/>
      </top>
      <bottom style="hair">
        <color auto="1"/>
      </bottom>
      <diagonal/>
    </border>
    <border>
      <left/>
      <right style="hair">
        <color auto="1"/>
      </right>
      <top style="double">
        <color auto="1"/>
      </top>
      <bottom style="hair">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top/>
      <bottom style="medium">
        <color auto="1"/>
      </bottom>
      <diagonal/>
    </border>
    <border>
      <left style="double">
        <color auto="1"/>
      </left>
      <right style="double">
        <color auto="1"/>
      </right>
      <top/>
      <bottom style="medium">
        <color auto="1"/>
      </bottom>
      <diagonal/>
    </border>
    <border>
      <left/>
      <right style="hair">
        <color auto="1"/>
      </right>
      <top/>
      <bottom style="medium">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double">
        <color auto="1"/>
      </left>
      <right style="double">
        <color auto="1"/>
      </right>
      <top style="hair">
        <color auto="1"/>
      </top>
      <bottom/>
      <diagonal/>
    </border>
    <border>
      <left style="medium">
        <color auto="1"/>
      </left>
      <right style="hair">
        <color auto="1"/>
      </right>
      <top style="double">
        <color auto="1"/>
      </top>
      <bottom style="medium">
        <color auto="1"/>
      </bottom>
      <diagonal/>
    </border>
    <border>
      <left style="hair">
        <color auto="1"/>
      </left>
      <right style="hair">
        <color auto="1"/>
      </right>
      <top style="double">
        <color auto="1"/>
      </top>
      <bottom style="medium">
        <color auto="1"/>
      </bottom>
      <diagonal/>
    </border>
    <border>
      <left style="hair">
        <color auto="1"/>
      </left>
      <right/>
      <top style="double">
        <color auto="1"/>
      </top>
      <bottom style="medium">
        <color auto="1"/>
      </bottom>
      <diagonal/>
    </border>
    <border>
      <left style="double">
        <color auto="1"/>
      </left>
      <right style="double">
        <color auto="1"/>
      </right>
      <top style="double">
        <color auto="1"/>
      </top>
      <bottom style="medium">
        <color auto="1"/>
      </bottom>
      <diagonal/>
    </border>
    <border>
      <left/>
      <right style="hair">
        <color auto="1"/>
      </right>
      <top style="double">
        <color auto="1"/>
      </top>
      <bottom style="medium">
        <color auto="1"/>
      </bottom>
      <diagonal/>
    </border>
    <border>
      <left style="medium">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top style="hair">
        <color auto="1"/>
      </top>
      <bottom style="double">
        <color auto="1"/>
      </bottom>
      <diagonal/>
    </border>
    <border>
      <left style="double">
        <color auto="1"/>
      </left>
      <right style="double">
        <color auto="1"/>
      </right>
      <top style="hair">
        <color auto="1"/>
      </top>
      <bottom style="double">
        <color auto="1"/>
      </bottom>
      <diagonal/>
    </border>
    <border>
      <left/>
      <right style="hair">
        <color auto="1"/>
      </right>
      <top style="hair">
        <color auto="1"/>
      </top>
      <bottom style="double">
        <color auto="1"/>
      </bottom>
      <diagonal/>
    </border>
    <border>
      <left style="medium">
        <color auto="1"/>
      </left>
      <right/>
      <top style="medium">
        <color auto="1"/>
      </top>
      <bottom/>
      <diagonal/>
    </border>
    <border>
      <left style="medium">
        <color auto="1"/>
      </left>
      <right/>
      <top style="double">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style="medium">
        <color auto="1"/>
      </left>
      <right/>
      <top style="double">
        <color auto="1"/>
      </top>
      <bottom style="medium">
        <color auto="1"/>
      </bottom>
      <diagonal/>
    </border>
    <border>
      <left style="medium">
        <color auto="1"/>
      </left>
      <right/>
      <top/>
      <bottom style="hair">
        <color auto="1"/>
      </bottom>
      <diagonal/>
    </border>
    <border>
      <left style="medium">
        <color auto="1"/>
      </left>
      <right/>
      <top style="hair">
        <color auto="1"/>
      </top>
      <bottom style="double">
        <color auto="1"/>
      </bottom>
      <diagonal/>
    </border>
    <border>
      <left style="medium">
        <color auto="1"/>
      </left>
      <right/>
      <top/>
      <bottom style="medium">
        <color auto="1"/>
      </bottom>
      <diagonal/>
    </border>
    <border>
      <left style="thin">
        <color auto="1"/>
      </left>
      <right style="double">
        <color auto="1"/>
      </right>
      <top style="medium">
        <color auto="1"/>
      </top>
      <bottom/>
      <diagonal/>
    </border>
    <border>
      <left style="thin">
        <color auto="1"/>
      </left>
      <right style="double">
        <color auto="1"/>
      </right>
      <top style="double">
        <color auto="1"/>
      </top>
      <bottom style="hair">
        <color auto="1"/>
      </bottom>
      <diagonal/>
    </border>
    <border>
      <left style="thin">
        <color auto="1"/>
      </left>
      <right style="double">
        <color auto="1"/>
      </right>
      <top style="hair">
        <color auto="1"/>
      </top>
      <bottom style="hair">
        <color auto="1"/>
      </bottom>
      <diagonal/>
    </border>
    <border>
      <left style="thin">
        <color auto="1"/>
      </left>
      <right style="double">
        <color auto="1"/>
      </right>
      <top style="hair">
        <color auto="1"/>
      </top>
      <bottom/>
      <diagonal/>
    </border>
    <border>
      <left style="thin">
        <color auto="1"/>
      </left>
      <right style="double">
        <color auto="1"/>
      </right>
      <top style="double">
        <color auto="1"/>
      </top>
      <bottom style="medium">
        <color auto="1"/>
      </bottom>
      <diagonal/>
    </border>
    <border>
      <left style="thin">
        <color auto="1"/>
      </left>
      <right style="double">
        <color auto="1"/>
      </right>
      <top/>
      <bottom style="hair">
        <color auto="1"/>
      </bottom>
      <diagonal/>
    </border>
    <border>
      <left style="thin">
        <color auto="1"/>
      </left>
      <right style="double">
        <color auto="1"/>
      </right>
      <top style="hair">
        <color auto="1"/>
      </top>
      <bottom style="double">
        <color auto="1"/>
      </bottom>
      <diagonal/>
    </border>
    <border>
      <left style="thin">
        <color auto="1"/>
      </left>
      <right style="double">
        <color auto="1"/>
      </right>
      <top/>
      <bottom style="medium">
        <color auto="1"/>
      </bottom>
      <diagonal/>
    </border>
    <border>
      <left style="double">
        <color auto="1"/>
      </left>
      <right style="medium">
        <color auto="1"/>
      </right>
      <top style="medium">
        <color auto="1"/>
      </top>
      <bottom/>
      <diagonal/>
    </border>
    <border>
      <left style="double">
        <color auto="1"/>
      </left>
      <right style="medium">
        <color auto="1"/>
      </right>
      <top style="double">
        <color auto="1"/>
      </top>
      <bottom style="hair">
        <color auto="1"/>
      </bottom>
      <diagonal/>
    </border>
    <border>
      <left style="double">
        <color auto="1"/>
      </left>
      <right style="medium">
        <color auto="1"/>
      </right>
      <top style="hair">
        <color auto="1"/>
      </top>
      <bottom style="hair">
        <color auto="1"/>
      </bottom>
      <diagonal/>
    </border>
    <border>
      <left style="double">
        <color auto="1"/>
      </left>
      <right style="medium">
        <color auto="1"/>
      </right>
      <top style="hair">
        <color auto="1"/>
      </top>
      <bottom/>
      <diagonal/>
    </border>
    <border>
      <left style="double">
        <color auto="1"/>
      </left>
      <right style="medium">
        <color auto="1"/>
      </right>
      <top style="double">
        <color auto="1"/>
      </top>
      <bottom style="medium">
        <color auto="1"/>
      </bottom>
      <diagonal/>
    </border>
    <border>
      <left style="double">
        <color auto="1"/>
      </left>
      <right style="medium">
        <color auto="1"/>
      </right>
      <top/>
      <bottom style="hair">
        <color auto="1"/>
      </bottom>
      <diagonal/>
    </border>
    <border>
      <left style="double">
        <color auto="1"/>
      </left>
      <right style="medium">
        <color auto="1"/>
      </right>
      <top style="hair">
        <color auto="1"/>
      </top>
      <bottom style="double">
        <color auto="1"/>
      </bottom>
      <diagonal/>
    </border>
    <border>
      <left style="double">
        <color auto="1"/>
      </left>
      <right style="medium">
        <color auto="1"/>
      </right>
      <top/>
      <bottom style="medium">
        <color auto="1"/>
      </bottom>
      <diagonal/>
    </border>
    <border>
      <left/>
      <right/>
      <top style="medium">
        <color auto="1"/>
      </top>
      <bottom/>
      <diagonal/>
    </border>
    <border>
      <left/>
      <right/>
      <top style="double">
        <color auto="1"/>
      </top>
      <bottom style="hair">
        <color auto="1"/>
      </bottom>
      <diagonal/>
    </border>
    <border>
      <left/>
      <right/>
      <top style="hair">
        <color auto="1"/>
      </top>
      <bottom style="hair">
        <color auto="1"/>
      </bottom>
      <diagonal/>
    </border>
    <border>
      <left/>
      <right/>
      <top style="double">
        <color auto="1"/>
      </top>
      <bottom style="medium">
        <color auto="1"/>
      </bottom>
      <diagonal/>
    </border>
    <border>
      <left/>
      <right/>
      <top style="hair">
        <color auto="1"/>
      </top>
      <bottom style="double">
        <color auto="1"/>
      </bottom>
      <diagonal/>
    </border>
    <border>
      <left/>
      <right/>
      <top/>
      <bottom style="medium">
        <color auto="1"/>
      </bottom>
      <diagonal/>
    </border>
    <border>
      <left style="double">
        <color auto="1"/>
      </left>
      <right style="hair">
        <color auto="1"/>
      </right>
      <top style="medium">
        <color auto="1"/>
      </top>
      <bottom/>
      <diagonal/>
    </border>
    <border>
      <left style="double">
        <color auto="1"/>
      </left>
      <right style="hair">
        <color auto="1"/>
      </right>
      <top style="double">
        <color auto="1"/>
      </top>
      <bottom style="hair">
        <color auto="1"/>
      </bottom>
      <diagonal/>
    </border>
    <border>
      <left style="double">
        <color auto="1"/>
      </left>
      <right style="hair">
        <color auto="1"/>
      </right>
      <top style="hair">
        <color auto="1"/>
      </top>
      <bottom style="hair">
        <color auto="1"/>
      </bottom>
      <diagonal/>
    </border>
    <border>
      <left style="double">
        <color auto="1"/>
      </left>
      <right style="hair">
        <color auto="1"/>
      </right>
      <top style="hair">
        <color auto="1"/>
      </top>
      <bottom/>
      <diagonal/>
    </border>
    <border>
      <left style="double">
        <color auto="1"/>
      </left>
      <right style="hair">
        <color auto="1"/>
      </right>
      <top style="double">
        <color auto="1"/>
      </top>
      <bottom style="medium">
        <color auto="1"/>
      </bottom>
      <diagonal/>
    </border>
    <border>
      <left style="double">
        <color auto="1"/>
      </left>
      <right style="hair">
        <color auto="1"/>
      </right>
      <top/>
      <bottom style="hair">
        <color auto="1"/>
      </bottom>
      <diagonal/>
    </border>
    <border>
      <left style="double">
        <color auto="1"/>
      </left>
      <right style="hair">
        <color auto="1"/>
      </right>
      <top style="hair">
        <color auto="1"/>
      </top>
      <bottom style="double">
        <color auto="1"/>
      </bottom>
      <diagonal/>
    </border>
    <border>
      <left style="double">
        <color auto="1"/>
      </left>
      <right style="hair">
        <color auto="1"/>
      </right>
      <top/>
      <bottom style="medium">
        <color auto="1"/>
      </bottom>
      <diagonal/>
    </border>
    <border>
      <left/>
      <right style="medium">
        <color auto="1"/>
      </right>
      <top style="medium">
        <color auto="1"/>
      </top>
      <bottom/>
      <diagonal/>
    </border>
    <border>
      <left/>
      <right style="medium">
        <color auto="1"/>
      </right>
      <top style="double">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double">
        <color auto="1"/>
      </top>
      <bottom style="medium">
        <color auto="1"/>
      </bottom>
      <diagonal/>
    </border>
    <border>
      <left/>
      <right style="medium">
        <color auto="1"/>
      </right>
      <top/>
      <bottom style="hair">
        <color auto="1"/>
      </bottom>
      <diagonal/>
    </border>
    <border>
      <left/>
      <right style="medium">
        <color auto="1"/>
      </right>
      <top style="hair">
        <color auto="1"/>
      </top>
      <bottom style="double">
        <color auto="1"/>
      </bottom>
      <diagonal/>
    </border>
    <border>
      <left/>
      <right style="medium">
        <color auto="1"/>
      </right>
      <top/>
      <bottom style="medium">
        <color auto="1"/>
      </bottom>
      <diagonal/>
    </border>
    <border>
      <left style="hair">
        <color auto="1"/>
      </left>
      <right style="thin">
        <color auto="1"/>
      </right>
      <top style="medium">
        <color auto="1"/>
      </top>
      <bottom/>
      <diagonal/>
    </border>
    <border>
      <left style="hair">
        <color auto="1"/>
      </left>
      <right style="thin">
        <color auto="1"/>
      </right>
      <top style="double">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diagonal/>
    </border>
    <border>
      <left style="hair">
        <color auto="1"/>
      </left>
      <right style="thin">
        <color auto="1"/>
      </right>
      <top style="double">
        <color auto="1"/>
      </top>
      <bottom style="medium">
        <color auto="1"/>
      </bottom>
      <diagonal/>
    </border>
    <border>
      <left style="double">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style="double">
        <color auto="1"/>
      </right>
      <top style="medium">
        <color auto="1"/>
      </top>
      <bottom style="medium">
        <color auto="1"/>
      </bottom>
      <diagonal/>
    </border>
    <border>
      <left style="double">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style="thin">
        <color auto="1"/>
      </left>
      <right style="double">
        <color auto="1"/>
      </right>
      <top style="medium">
        <color auto="1"/>
      </top>
      <bottom style="hair">
        <color auto="1"/>
      </bottom>
      <diagonal/>
    </border>
    <border>
      <left style="hair">
        <color auto="1"/>
      </left>
      <right style="thin">
        <color auto="1"/>
      </right>
      <top style="hair">
        <color auto="1"/>
      </top>
      <bottom style="double">
        <color auto="1"/>
      </bottom>
      <diagonal/>
    </border>
    <border>
      <left style="hair">
        <color auto="1"/>
      </left>
      <right style="thin">
        <color auto="1"/>
      </right>
      <top/>
      <bottom style="medium">
        <color auto="1"/>
      </bottom>
      <diagonal/>
    </border>
    <border>
      <left style="hair">
        <color auto="1"/>
      </left>
      <right style="thin">
        <color auto="1"/>
      </right>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diagonal/>
    </border>
    <border>
      <left/>
      <right style="thin">
        <color auto="1"/>
      </right>
      <top style="hair">
        <color auto="1"/>
      </top>
      <bottom/>
      <diagonal/>
    </border>
    <border>
      <left style="hair">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diagonal/>
    </border>
    <border>
      <left/>
      <right style="hair">
        <color auto="1"/>
      </right>
      <top style="thin">
        <color auto="1"/>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style="hair">
        <color auto="1"/>
      </bottom>
      <diagonal/>
    </border>
    <border>
      <left style="hair">
        <color auto="1"/>
      </left>
      <right/>
      <top style="thin">
        <color auto="1"/>
      </top>
      <bottom/>
      <diagonal/>
    </border>
    <border>
      <left style="thin">
        <color auto="1"/>
      </left>
      <right/>
      <top style="hair">
        <color auto="1"/>
      </top>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auto="1"/>
      </bottom>
      <diagonal/>
    </border>
    <border>
      <left style="double">
        <color auto="1"/>
      </left>
      <right/>
      <top/>
      <bottom/>
      <diagonal/>
    </border>
    <border>
      <left style="double">
        <color auto="1"/>
      </left>
      <right/>
      <top style="double">
        <color auto="1"/>
      </top>
      <bottom style="double">
        <color auto="1"/>
      </bottom>
      <diagonal/>
    </border>
    <border>
      <left style="thin">
        <color auto="1"/>
      </left>
      <right/>
      <top style="hair">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double">
        <color auto="1"/>
      </left>
      <right/>
      <top style="double">
        <color auto="1"/>
      </top>
      <bottom/>
      <diagonal/>
    </border>
    <border>
      <left/>
      <right style="medium">
        <color auto="1"/>
      </right>
      <top/>
      <bottom/>
      <diagonal/>
    </border>
    <border>
      <left style="medium">
        <color auto="1"/>
      </left>
      <right/>
      <top style="double">
        <color auto="1"/>
      </top>
      <bottom style="thin">
        <color auto="1"/>
      </bottom>
      <diagonal/>
    </border>
    <border>
      <left/>
      <right style="medium">
        <color auto="1"/>
      </right>
      <top style="double">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
      <left style="medium">
        <color auto="1"/>
      </left>
      <right/>
      <top/>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style="hair">
        <color auto="1"/>
      </top>
      <bottom/>
      <diagonal/>
    </border>
    <border>
      <left style="thin">
        <color auto="1"/>
      </left>
      <right style="medium">
        <color auto="1"/>
      </right>
      <top style="double">
        <color auto="1"/>
      </top>
      <bottom style="medium">
        <color auto="1"/>
      </bottom>
      <diagonal/>
    </border>
    <border>
      <left style="double">
        <color auto="1"/>
      </left>
      <right style="thin">
        <color auto="1"/>
      </right>
      <top style="medium">
        <color auto="1"/>
      </top>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medium">
        <color auto="1"/>
      </bottom>
      <diagonal/>
    </border>
    <border>
      <left style="double">
        <color auto="1"/>
      </left>
      <right style="hair">
        <color auto="1"/>
      </right>
      <top style="double">
        <color auto="1"/>
      </top>
      <bottom/>
      <diagonal/>
    </border>
    <border>
      <left style="double">
        <color auto="1"/>
      </left>
      <right style="hair">
        <color auto="1"/>
      </right>
      <top style="thin">
        <color auto="1"/>
      </top>
      <bottom/>
      <diagonal/>
    </border>
    <border>
      <left style="double">
        <color auto="1"/>
      </left>
      <right style="hair">
        <color auto="1"/>
      </right>
      <top style="thin">
        <color auto="1"/>
      </top>
      <bottom style="thin">
        <color auto="1"/>
      </bottom>
      <diagonal/>
    </border>
    <border>
      <left/>
      <right style="double">
        <color auto="1"/>
      </right>
      <top style="double">
        <color auto="1"/>
      </top>
      <bottom/>
      <diagonal/>
    </border>
    <border>
      <left style="double">
        <color auto="1"/>
      </left>
      <right style="thin">
        <color auto="1"/>
      </right>
      <top style="medium">
        <color auto="1"/>
      </top>
      <bottom style="double">
        <color auto="1"/>
      </bottom>
      <diagonal/>
    </border>
    <border>
      <left style="thin">
        <color auto="1"/>
      </left>
      <right style="medium">
        <color auto="1"/>
      </right>
      <top style="medium">
        <color auto="1"/>
      </top>
      <bottom style="thin">
        <color auto="1"/>
      </bottom>
      <diagonal/>
    </border>
    <border>
      <left style="thin">
        <color auto="1"/>
      </left>
      <right/>
      <top/>
      <bottom style="thin">
        <color auto="1"/>
      </bottom>
      <diagonal/>
    </border>
    <border>
      <left style="thin">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thin">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medium">
        <color auto="1"/>
      </right>
      <top style="hair">
        <color auto="1"/>
      </top>
      <bottom/>
      <diagonal/>
    </border>
    <border>
      <left style="thin">
        <color auto="1"/>
      </left>
      <right style="medium">
        <color auto="1"/>
      </right>
      <top style="medium">
        <color auto="1"/>
      </top>
      <bottom style="medium">
        <color auto="1"/>
      </bottom>
      <diagonal/>
    </border>
    <border>
      <left/>
      <right style="hair">
        <color auto="1"/>
      </right>
      <top style="medium">
        <color auto="1"/>
      </top>
      <bottom style="hair">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top style="hair">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medium">
        <color auto="1"/>
      </left>
      <right/>
      <top style="medium">
        <color auto="1"/>
      </top>
      <bottom style="thin">
        <color auto="1"/>
      </bottom>
      <diagonal/>
    </border>
    <border>
      <left style="double">
        <color auto="1"/>
      </left>
      <right style="thin">
        <color auto="1"/>
      </right>
      <top style="double">
        <color auto="1"/>
      </top>
      <bottom style="medium">
        <color auto="1"/>
      </bottom>
      <diagonal/>
    </border>
    <border>
      <left/>
      <right style="medium">
        <color auto="1"/>
      </right>
      <top style="thin">
        <color auto="1"/>
      </top>
      <bottom/>
      <diagonal/>
    </border>
    <border>
      <left style="hair">
        <color auto="1"/>
      </left>
      <right style="medium">
        <color auto="1"/>
      </right>
      <top style="hair">
        <color auto="1"/>
      </top>
      <bottom style="hair">
        <color auto="1"/>
      </bottom>
      <diagonal/>
    </border>
    <border>
      <left style="hair">
        <color auto="1"/>
      </left>
      <right style="medium">
        <color auto="1"/>
      </right>
      <top style="thin">
        <color auto="1"/>
      </top>
      <bottom/>
      <diagonal/>
    </border>
    <border>
      <left/>
      <right style="thin">
        <color auto="1"/>
      </right>
      <top style="medium">
        <color auto="1"/>
      </top>
      <bottom style="hair">
        <color auto="1"/>
      </bottom>
      <diagonal/>
    </border>
    <border>
      <left style="thin">
        <color auto="1"/>
      </left>
      <right style="thin">
        <color auto="1"/>
      </right>
      <top style="hair">
        <color auto="1"/>
      </top>
      <bottom style="thin">
        <color auto="1"/>
      </bottom>
      <diagonal/>
    </border>
    <border>
      <left style="double">
        <color auto="1"/>
      </left>
      <right style="thin">
        <color auto="1"/>
      </right>
      <top style="thin">
        <color auto="1"/>
      </top>
      <bottom/>
      <diagonal/>
    </border>
    <border>
      <left style="medium">
        <color auto="1"/>
      </left>
      <right style="double">
        <color auto="1"/>
      </right>
      <top style="thin">
        <color auto="1"/>
      </top>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medium">
        <color auto="1"/>
      </left>
      <right style="double">
        <color auto="1"/>
      </right>
      <top style="thin">
        <color auto="1"/>
      </top>
      <bottom style="hair">
        <color auto="1"/>
      </bottom>
      <diagonal/>
    </border>
    <border>
      <left style="medium">
        <color auto="1"/>
      </left>
      <right style="double">
        <color auto="1"/>
      </right>
      <top style="hair">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hair">
        <color auto="1"/>
      </bottom>
      <diagonal/>
    </border>
    <border>
      <left style="thin">
        <color auto="1"/>
      </left>
      <right/>
      <top style="medium">
        <color auto="1"/>
      </top>
      <bottom/>
      <diagonal/>
    </border>
    <border>
      <left style="hair">
        <color auto="1"/>
      </left>
      <right style="medium">
        <color auto="1"/>
      </right>
      <top style="medium">
        <color auto="1"/>
      </top>
      <bottom style="double">
        <color auto="1"/>
      </bottom>
      <diagonal/>
    </border>
    <border>
      <left style="hair">
        <color auto="1"/>
      </left>
      <right style="medium">
        <color auto="1"/>
      </right>
      <top style="double">
        <color auto="1"/>
      </top>
      <bottom style="medium">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style="medium">
        <color auto="1"/>
      </left>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top style="hair">
        <color auto="1"/>
      </top>
      <bottom style="hair">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hair">
        <color auto="1"/>
      </top>
      <bottom style="medium">
        <color auto="1"/>
      </bottom>
      <diagonal/>
    </border>
    <border>
      <left style="medium">
        <color auto="1"/>
      </left>
      <right style="double">
        <color auto="1"/>
      </right>
      <top style="double">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thin">
        <color auto="1"/>
      </bottom>
      <diagonal/>
    </border>
    <border>
      <left style="thin">
        <color auto="1"/>
      </left>
      <right/>
      <top style="double">
        <color auto="1"/>
      </top>
      <bottom style="medium">
        <color auto="1"/>
      </bottom>
      <diagonal/>
    </border>
    <border>
      <left style="thin">
        <color auto="1"/>
      </left>
      <right/>
      <top style="medium">
        <color auto="1"/>
      </top>
      <bottom style="double">
        <color auto="1"/>
      </bottom>
      <diagonal/>
    </border>
    <border>
      <left style="thin">
        <color auto="1"/>
      </left>
      <right/>
      <top style="double">
        <color auto="1"/>
      </top>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hair">
        <color auto="1"/>
      </bottom>
      <diagonal/>
    </border>
    <border>
      <left style="medium">
        <color auto="1"/>
      </left>
      <right style="medium">
        <color auto="1"/>
      </right>
      <top style="thin">
        <color auto="1"/>
      </top>
      <bottom style="double">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right style="thin">
        <color auto="1"/>
      </right>
      <top style="medium">
        <color auto="1"/>
      </top>
      <bottom style="medium">
        <color auto="1"/>
      </bottom>
      <diagonal/>
    </border>
    <border>
      <left/>
      <right style="thin">
        <color auto="1"/>
      </right>
      <top style="hair">
        <color auto="1"/>
      </top>
      <bottom style="medium">
        <color auto="1"/>
      </bottom>
      <diagonal/>
    </border>
    <border>
      <left style="thin">
        <color auto="1"/>
      </left>
      <right style="medium">
        <color auto="1"/>
      </right>
      <top style="thin">
        <color auto="1"/>
      </top>
      <bottom style="hair">
        <color auto="1"/>
      </bottom>
      <diagonal/>
    </border>
    <border>
      <left/>
      <right style="thin">
        <color auto="1"/>
      </right>
      <top style="double">
        <color auto="1"/>
      </top>
      <bottom style="medium">
        <color auto="1"/>
      </bottom>
      <diagonal/>
    </border>
    <border>
      <left/>
      <right style="thin">
        <color auto="1"/>
      </right>
      <top style="hair">
        <color auto="1"/>
      </top>
      <bottom style="hair">
        <color auto="1"/>
      </bottom>
      <diagonal/>
    </border>
    <border>
      <left style="hair">
        <color auto="1"/>
      </left>
      <right style="hair">
        <color auto="1"/>
      </right>
      <top style="double">
        <color auto="1"/>
      </top>
      <bottom style="thin">
        <color auto="1"/>
      </bottom>
      <diagonal/>
    </border>
    <border>
      <left style="hair">
        <color auto="1"/>
      </left>
      <right/>
      <top style="double">
        <color auto="1"/>
      </top>
      <bottom style="thin">
        <color auto="1"/>
      </bottom>
      <diagonal/>
    </border>
    <border>
      <left/>
      <right style="thin">
        <color auto="1"/>
      </right>
      <top style="double">
        <color auto="1"/>
      </top>
      <bottom style="thin">
        <color auto="1"/>
      </bottom>
      <diagonal/>
    </border>
    <border>
      <left/>
      <right style="hair">
        <color auto="1"/>
      </right>
      <top style="double">
        <color auto="1"/>
      </top>
      <bottom style="thin">
        <color auto="1"/>
      </bottom>
      <diagonal/>
    </border>
    <border>
      <left style="thin">
        <color auto="1"/>
      </left>
      <right style="thin">
        <color auto="1"/>
      </right>
      <top/>
      <bottom/>
      <diagonal/>
    </border>
    <border>
      <left style="medium">
        <color auto="1"/>
      </left>
      <right style="medium">
        <color auto="1"/>
      </right>
      <top/>
      <bottom/>
      <diagonal/>
    </border>
    <border>
      <left style="hair">
        <color auto="1"/>
      </left>
      <right/>
      <top style="medium">
        <color auto="1"/>
      </top>
      <bottom style="medium">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thin">
        <color auto="1"/>
      </left>
      <right/>
      <top style="hair">
        <color auto="1"/>
      </top>
      <bottom style="double">
        <color auto="1"/>
      </bottom>
      <diagonal/>
    </border>
    <border>
      <left/>
      <right style="hair">
        <color auto="1"/>
      </right>
      <top style="thin">
        <color auto="1"/>
      </top>
      <bottom style="medium">
        <color auto="1"/>
      </bottom>
      <diagonal/>
    </border>
    <border>
      <left/>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double">
        <color auto="1"/>
      </right>
      <top/>
      <bottom/>
      <diagonal/>
    </border>
    <border>
      <left style="double">
        <color auto="1"/>
      </left>
      <right style="hair">
        <color auto="1"/>
      </right>
      <top style="thin">
        <color auto="1"/>
      </top>
      <bottom style="hair">
        <color auto="1"/>
      </bottom>
      <diagonal/>
    </border>
    <border>
      <left style="double">
        <color auto="1"/>
      </left>
      <right style="hair">
        <color auto="1"/>
      </right>
      <top style="hair">
        <color auto="1"/>
      </top>
      <bottom style="thin">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592">
    <xf numFmtId="0" fontId="0" fillId="0" borderId="0" xfId="0">
      <alignment vertical="center"/>
    </xf>
    <xf numFmtId="0" fontId="0" fillId="2" borderId="0" xfId="0" applyFill="1">
      <alignment vertical="center"/>
    </xf>
    <xf numFmtId="0" fontId="0" fillId="2" borderId="0" xfId="0" applyFill="1" applyAlignment="1">
      <alignment horizontal="center" vertical="center"/>
    </xf>
    <xf numFmtId="176" fontId="0" fillId="2" borderId="1" xfId="0" applyNumberFormat="1" applyFill="1" applyBorder="1">
      <alignment vertical="center"/>
    </xf>
    <xf numFmtId="176" fontId="0" fillId="2" borderId="18" xfId="0" applyNumberFormat="1" applyFill="1" applyBorder="1">
      <alignment vertical="center"/>
    </xf>
    <xf numFmtId="176" fontId="0" fillId="2" borderId="39" xfId="0" applyNumberFormat="1" applyFill="1" applyBorder="1">
      <alignment vertical="center"/>
    </xf>
    <xf numFmtId="0" fontId="3" fillId="4" borderId="51" xfId="0" applyFont="1" applyFill="1" applyBorder="1" applyAlignment="1">
      <alignment horizontal="center" vertical="center" wrapText="1" shrinkToFit="1"/>
    </xf>
    <xf numFmtId="0" fontId="3" fillId="5" borderId="59"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4" xfId="0" applyFont="1" applyFill="1" applyBorder="1" applyAlignment="1">
      <alignment horizontal="center" vertical="center" wrapText="1"/>
    </xf>
    <xf numFmtId="176" fontId="0" fillId="6" borderId="78" xfId="0" applyNumberFormat="1" applyFill="1" applyBorder="1">
      <alignment vertical="center"/>
    </xf>
    <xf numFmtId="176" fontId="0" fillId="6" borderId="75" xfId="0" applyNumberFormat="1" applyFill="1" applyBorder="1">
      <alignment vertical="center"/>
    </xf>
    <xf numFmtId="176" fontId="0" fillId="6" borderId="79" xfId="0" applyNumberFormat="1" applyFill="1" applyBorder="1">
      <alignment vertical="center"/>
    </xf>
    <xf numFmtId="176" fontId="0" fillId="6" borderId="18" xfId="0" applyNumberFormat="1" applyFill="1" applyBorder="1">
      <alignment vertical="center"/>
    </xf>
    <xf numFmtId="176" fontId="0" fillId="6" borderId="1" xfId="0" applyNumberFormat="1" applyFill="1" applyBorder="1">
      <alignment vertical="center"/>
    </xf>
    <xf numFmtId="176" fontId="0" fillId="6" borderId="39" xfId="0" applyNumberFormat="1" applyFill="1" applyBorder="1">
      <alignment vertical="center"/>
    </xf>
    <xf numFmtId="176" fontId="0" fillId="6" borderId="80" xfId="0" applyNumberFormat="1" applyFill="1" applyBorder="1">
      <alignment vertical="center"/>
    </xf>
    <xf numFmtId="176" fontId="0" fillId="6" borderId="26" xfId="0" applyNumberFormat="1" applyFill="1" applyBorder="1">
      <alignment vertical="center"/>
    </xf>
    <xf numFmtId="0" fontId="3" fillId="7" borderId="51" xfId="0" applyFont="1" applyFill="1" applyBorder="1" applyAlignment="1">
      <alignment horizontal="center" vertical="center" wrapText="1"/>
    </xf>
    <xf numFmtId="0" fontId="3" fillId="4" borderId="67" xfId="0" applyFont="1" applyFill="1" applyBorder="1" applyAlignment="1">
      <alignment horizontal="center" vertical="center" wrapText="1"/>
    </xf>
    <xf numFmtId="176" fontId="0" fillId="4" borderId="52" xfId="0" applyNumberFormat="1" applyFill="1" applyBorder="1">
      <alignment vertical="center"/>
    </xf>
    <xf numFmtId="176" fontId="0" fillId="4" borderId="53" xfId="0" applyNumberFormat="1" applyFill="1" applyBorder="1">
      <alignment vertical="center"/>
    </xf>
    <xf numFmtId="176" fontId="0" fillId="4" borderId="54" xfId="0" applyNumberFormat="1" applyFill="1" applyBorder="1">
      <alignment vertical="center"/>
    </xf>
    <xf numFmtId="176" fontId="0" fillId="4" borderId="55" xfId="0" applyNumberFormat="1" applyFill="1" applyBorder="1">
      <alignment vertical="center"/>
    </xf>
    <xf numFmtId="176" fontId="0" fillId="4" borderId="56" xfId="0" applyNumberFormat="1" applyFill="1" applyBorder="1">
      <alignment vertical="center"/>
    </xf>
    <xf numFmtId="176" fontId="0" fillId="4" borderId="57" xfId="0" applyNumberFormat="1" applyFill="1" applyBorder="1">
      <alignment vertical="center"/>
    </xf>
    <xf numFmtId="176" fontId="0" fillId="4" borderId="58" xfId="0" applyNumberFormat="1" applyFill="1" applyBorder="1">
      <alignment vertical="center"/>
    </xf>
    <xf numFmtId="176" fontId="0" fillId="5" borderId="60" xfId="0" applyNumberFormat="1" applyFill="1" applyBorder="1">
      <alignment vertical="center"/>
    </xf>
    <xf numFmtId="176" fontId="0" fillId="5" borderId="61" xfId="0" applyNumberFormat="1" applyFill="1" applyBorder="1">
      <alignment vertical="center"/>
    </xf>
    <xf numFmtId="176" fontId="0" fillId="5" borderId="62" xfId="0" applyNumberFormat="1" applyFill="1" applyBorder="1">
      <alignment vertical="center"/>
    </xf>
    <xf numFmtId="176" fontId="0" fillId="5" borderId="63" xfId="0" applyNumberFormat="1" applyFill="1" applyBorder="1">
      <alignment vertical="center"/>
    </xf>
    <xf numFmtId="176" fontId="0" fillId="5" borderId="64" xfId="0" applyNumberFormat="1" applyFill="1" applyBorder="1">
      <alignment vertical="center"/>
    </xf>
    <xf numFmtId="176" fontId="0" fillId="5" borderId="65" xfId="0" applyNumberFormat="1" applyFill="1" applyBorder="1">
      <alignment vertical="center"/>
    </xf>
    <xf numFmtId="176" fontId="0" fillId="5" borderId="66" xfId="0" applyNumberFormat="1" applyFill="1" applyBorder="1">
      <alignment vertical="center"/>
    </xf>
    <xf numFmtId="176" fontId="0" fillId="7" borderId="52" xfId="0" applyNumberFormat="1" applyFill="1" applyBorder="1">
      <alignment vertical="center"/>
    </xf>
    <xf numFmtId="176" fontId="0" fillId="7" borderId="53" xfId="0" applyNumberFormat="1" applyFill="1" applyBorder="1">
      <alignment vertical="center"/>
    </xf>
    <xf numFmtId="176" fontId="0" fillId="7" borderId="54" xfId="0" applyNumberFormat="1" applyFill="1" applyBorder="1">
      <alignment vertical="center"/>
    </xf>
    <xf numFmtId="176" fontId="0" fillId="7" borderId="55" xfId="0" applyNumberFormat="1" applyFill="1" applyBorder="1">
      <alignment vertical="center"/>
    </xf>
    <xf numFmtId="176" fontId="0" fillId="7" borderId="56" xfId="0" applyNumberFormat="1" applyFill="1" applyBorder="1">
      <alignment vertical="center"/>
    </xf>
    <xf numFmtId="176" fontId="0" fillId="7" borderId="57" xfId="0" applyNumberFormat="1" applyFill="1" applyBorder="1">
      <alignment vertical="center"/>
    </xf>
    <xf numFmtId="176" fontId="0" fillId="7" borderId="58" xfId="0" applyNumberFormat="1" applyFill="1" applyBorder="1">
      <alignment vertical="center"/>
    </xf>
    <xf numFmtId="0" fontId="3" fillId="9" borderId="15" xfId="0" applyFont="1" applyFill="1" applyBorder="1" applyAlignment="1">
      <alignment horizontal="center" vertical="center" wrapText="1"/>
    </xf>
    <xf numFmtId="176" fontId="0" fillId="9" borderId="36" xfId="0" applyNumberFormat="1" applyFill="1" applyBorder="1">
      <alignment vertical="center"/>
    </xf>
    <xf numFmtId="176" fontId="0" fillId="9" borderId="28" xfId="0" applyNumberFormat="1" applyFill="1" applyBorder="1">
      <alignment vertical="center"/>
    </xf>
    <xf numFmtId="0" fontId="3" fillId="8" borderId="59" xfId="0" applyFont="1" applyFill="1" applyBorder="1" applyAlignment="1">
      <alignment horizontal="center" vertical="center" wrapText="1"/>
    </xf>
    <xf numFmtId="176" fontId="0" fillId="8" borderId="60" xfId="0" applyNumberFormat="1" applyFill="1" applyBorder="1">
      <alignment vertical="center"/>
    </xf>
    <xf numFmtId="176" fontId="0" fillId="8" borderId="61" xfId="0" applyNumberFormat="1" applyFill="1" applyBorder="1">
      <alignment vertical="center"/>
    </xf>
    <xf numFmtId="176" fontId="0" fillId="8" borderId="62" xfId="0" applyNumberFormat="1" applyFill="1" applyBorder="1">
      <alignment vertical="center"/>
    </xf>
    <xf numFmtId="176" fontId="0" fillId="8" borderId="63" xfId="0" applyNumberFormat="1" applyFill="1" applyBorder="1">
      <alignment vertical="center"/>
    </xf>
    <xf numFmtId="176" fontId="0" fillId="8" borderId="64" xfId="0" applyNumberFormat="1" applyFill="1" applyBorder="1">
      <alignment vertical="center"/>
    </xf>
    <xf numFmtId="176" fontId="0" fillId="8" borderId="65" xfId="0" applyNumberFormat="1" applyFill="1" applyBorder="1">
      <alignment vertical="center"/>
    </xf>
    <xf numFmtId="176" fontId="0" fillId="8" borderId="66" xfId="0" applyNumberFormat="1" applyFill="1" applyBorder="1">
      <alignment vertical="center"/>
    </xf>
    <xf numFmtId="0" fontId="3" fillId="2" borderId="13" xfId="0" applyFont="1" applyFill="1" applyBorder="1" applyAlignment="1">
      <alignment horizontal="center" vertical="center" wrapText="1" shrinkToFit="1"/>
    </xf>
    <xf numFmtId="176" fontId="0" fillId="4" borderId="68" xfId="0" applyNumberFormat="1" applyFill="1" applyBorder="1">
      <alignment vertical="center"/>
    </xf>
    <xf numFmtId="176" fontId="0" fillId="4" borderId="69" xfId="0" applyNumberFormat="1" applyFill="1" applyBorder="1">
      <alignment vertical="center"/>
    </xf>
    <xf numFmtId="176" fontId="0" fillId="4" borderId="3" xfId="0" applyNumberFormat="1" applyFill="1" applyBorder="1">
      <alignment vertical="center"/>
    </xf>
    <xf numFmtId="176" fontId="0" fillId="4" borderId="70" xfId="0" applyNumberFormat="1" applyFill="1" applyBorder="1">
      <alignment vertical="center"/>
    </xf>
    <xf numFmtId="176" fontId="0" fillId="4" borderId="6" xfId="0" applyNumberFormat="1" applyFill="1" applyBorder="1">
      <alignment vertical="center"/>
    </xf>
    <xf numFmtId="176" fontId="0" fillId="4" borderId="71" xfId="0" applyNumberFormat="1" applyFill="1" applyBorder="1">
      <alignment vertical="center"/>
    </xf>
    <xf numFmtId="176" fontId="0" fillId="4" borderId="72" xfId="0" applyNumberFormat="1" applyFill="1" applyBorder="1">
      <alignment vertical="center"/>
    </xf>
    <xf numFmtId="0" fontId="3" fillId="2" borderId="89" xfId="0" applyFont="1" applyFill="1" applyBorder="1" applyAlignment="1">
      <alignment horizontal="center" vertical="center" wrapText="1" shrinkToFit="1"/>
    </xf>
    <xf numFmtId="0" fontId="3" fillId="3" borderId="51" xfId="0" applyFont="1" applyFill="1" applyBorder="1" applyAlignment="1">
      <alignment horizontal="center" vertical="center" wrapText="1" shrinkToFit="1"/>
    </xf>
    <xf numFmtId="176" fontId="0" fillId="3" borderId="52" xfId="0" applyNumberFormat="1" applyFill="1" applyBorder="1">
      <alignment vertical="center"/>
    </xf>
    <xf numFmtId="176" fontId="0" fillId="3" borderId="53" xfId="0" applyNumberFormat="1" applyFill="1" applyBorder="1">
      <alignment vertical="center"/>
    </xf>
    <xf numFmtId="176" fontId="0" fillId="3" borderId="54" xfId="0" applyNumberFormat="1" applyFill="1" applyBorder="1">
      <alignment vertical="center"/>
    </xf>
    <xf numFmtId="176" fontId="0" fillId="3" borderId="55" xfId="0" applyNumberFormat="1" applyFill="1" applyBorder="1">
      <alignment vertical="center"/>
    </xf>
    <xf numFmtId="176" fontId="0" fillId="3" borderId="97" xfId="0" applyNumberFormat="1" applyFill="1" applyBorder="1">
      <alignment vertical="center"/>
    </xf>
    <xf numFmtId="176" fontId="0" fillId="6" borderId="98" xfId="0" applyNumberFormat="1" applyFill="1" applyBorder="1">
      <alignment vertical="center"/>
    </xf>
    <xf numFmtId="176" fontId="0" fillId="6" borderId="99" xfId="0" applyNumberFormat="1" applyFill="1" applyBorder="1">
      <alignment vertical="center"/>
    </xf>
    <xf numFmtId="176" fontId="0" fillId="6" borderId="100" xfId="0" applyNumberFormat="1" applyFill="1" applyBorder="1">
      <alignment vertical="center"/>
    </xf>
    <xf numFmtId="176" fontId="0" fillId="6" borderId="101" xfId="0" applyNumberFormat="1" applyFill="1" applyBorder="1">
      <alignment vertical="center"/>
    </xf>
    <xf numFmtId="176" fontId="0" fillId="6" borderId="91" xfId="0" applyNumberFormat="1" applyFill="1" applyBorder="1">
      <alignment vertical="center"/>
    </xf>
    <xf numFmtId="176" fontId="0" fillId="6" borderId="53" xfId="0" applyNumberFormat="1" applyFill="1" applyBorder="1">
      <alignment vertical="center"/>
    </xf>
    <xf numFmtId="176" fontId="0" fillId="6" borderId="102" xfId="0" applyNumberFormat="1" applyFill="1" applyBorder="1">
      <alignment vertical="center"/>
    </xf>
    <xf numFmtId="176" fontId="0" fillId="6" borderId="57" xfId="0" applyNumberFormat="1" applyFill="1" applyBorder="1">
      <alignment vertical="center"/>
    </xf>
    <xf numFmtId="176" fontId="0" fillId="6" borderId="103" xfId="0" applyNumberFormat="1" applyFill="1" applyBorder="1">
      <alignment vertical="center"/>
    </xf>
    <xf numFmtId="176" fontId="0" fillId="6" borderId="58" xfId="0" applyNumberFormat="1" applyFill="1" applyBorder="1">
      <alignment vertical="center"/>
    </xf>
    <xf numFmtId="176" fontId="0" fillId="6" borderId="104" xfId="0" applyNumberFormat="1" applyFill="1" applyBorder="1">
      <alignment vertical="center"/>
    </xf>
    <xf numFmtId="176" fontId="0" fillId="2" borderId="0" xfId="0" applyNumberFormat="1" applyFill="1">
      <alignment vertical="center"/>
    </xf>
    <xf numFmtId="0" fontId="0" fillId="2" borderId="0" xfId="0" applyFill="1" applyAlignment="1">
      <alignment vertical="center" shrinkToFit="1"/>
    </xf>
    <xf numFmtId="0" fontId="0" fillId="12" borderId="117" xfId="0" applyFill="1" applyBorder="1" applyAlignment="1">
      <alignment horizontal="center" vertical="center"/>
    </xf>
    <xf numFmtId="0" fontId="10" fillId="12" borderId="109" xfId="0" applyFont="1" applyFill="1" applyBorder="1" applyAlignment="1">
      <alignment horizontal="center" vertical="center"/>
    </xf>
    <xf numFmtId="0" fontId="11" fillId="12" borderId="109" xfId="0" applyFont="1" applyFill="1" applyBorder="1" applyAlignment="1">
      <alignment horizontal="center" vertical="center"/>
    </xf>
    <xf numFmtId="0" fontId="10" fillId="13" borderId="109" xfId="0" applyFont="1" applyFill="1" applyBorder="1" applyAlignment="1">
      <alignment horizontal="center" vertical="center"/>
    </xf>
    <xf numFmtId="0" fontId="11" fillId="13" borderId="109" xfId="0" applyFont="1" applyFill="1" applyBorder="1" applyAlignment="1">
      <alignment horizontal="center" vertical="center"/>
    </xf>
    <xf numFmtId="0" fontId="0" fillId="13" borderId="117" xfId="0" applyFill="1" applyBorder="1" applyAlignment="1">
      <alignment horizontal="center" vertical="center"/>
    </xf>
    <xf numFmtId="9" fontId="0" fillId="2" borderId="0" xfId="0" applyNumberFormat="1" applyFill="1" applyAlignment="1">
      <alignment horizontal="center" vertical="center"/>
    </xf>
    <xf numFmtId="0" fontId="0" fillId="0" borderId="0" xfId="0" applyAlignment="1">
      <alignment vertical="center"/>
    </xf>
    <xf numFmtId="0" fontId="0" fillId="2" borderId="0" xfId="0" applyFill="1" applyAlignment="1">
      <alignment vertical="center"/>
    </xf>
    <xf numFmtId="0" fontId="0" fillId="14" borderId="0" xfId="0" applyFill="1">
      <alignment vertical="center"/>
    </xf>
    <xf numFmtId="176" fontId="0" fillId="14" borderId="0" xfId="0" applyNumberFormat="1" applyFill="1">
      <alignment vertical="center"/>
    </xf>
    <xf numFmtId="0" fontId="0" fillId="14" borderId="0" xfId="0" applyFill="1" applyBorder="1">
      <alignment vertical="center"/>
    </xf>
    <xf numFmtId="0" fontId="0" fillId="14" borderId="0" xfId="0" applyFill="1" applyAlignment="1">
      <alignment horizontal="left" vertical="center" indent="1"/>
    </xf>
    <xf numFmtId="0" fontId="0" fillId="14" borderId="0" xfId="0" applyFill="1" applyAlignment="1">
      <alignment horizontal="center" vertical="center"/>
    </xf>
    <xf numFmtId="0" fontId="3" fillId="14" borderId="0" xfId="0" applyFont="1" applyFill="1" applyAlignment="1">
      <alignment horizontal="center" vertical="center" wrapText="1"/>
    </xf>
    <xf numFmtId="0" fontId="1" fillId="14" borderId="43" xfId="0" applyFont="1" applyFill="1" applyBorder="1" applyAlignment="1">
      <alignment horizontal="center" vertical="center" wrapText="1"/>
    </xf>
    <xf numFmtId="0" fontId="0" fillId="14" borderId="44" xfId="0" applyFill="1" applyBorder="1" applyAlignment="1">
      <alignment horizontal="center" vertical="center"/>
    </xf>
    <xf numFmtId="0" fontId="0" fillId="14" borderId="45" xfId="0" applyFill="1" applyBorder="1" applyAlignment="1">
      <alignment horizontal="center" vertical="center"/>
    </xf>
    <xf numFmtId="0" fontId="0" fillId="14" borderId="46" xfId="0" applyFill="1" applyBorder="1" applyAlignment="1">
      <alignment horizontal="center" vertical="center"/>
    </xf>
    <xf numFmtId="0" fontId="0" fillId="14" borderId="47" xfId="0" applyFill="1" applyBorder="1" applyAlignment="1">
      <alignment horizontal="center" vertical="center"/>
    </xf>
    <xf numFmtId="0" fontId="0" fillId="14" borderId="48" xfId="0" applyFill="1" applyBorder="1" applyAlignment="1">
      <alignment horizontal="center" vertical="center"/>
    </xf>
    <xf numFmtId="0" fontId="0" fillId="14" borderId="50" xfId="0" applyFill="1" applyBorder="1" applyAlignment="1">
      <alignment horizontal="center" vertical="center"/>
    </xf>
    <xf numFmtId="0" fontId="0" fillId="14" borderId="50" xfId="0" applyFill="1" applyBorder="1" applyAlignment="1">
      <alignment horizontal="distributed" vertical="center" justifyLastLine="1"/>
    </xf>
    <xf numFmtId="176" fontId="0" fillId="14" borderId="25" xfId="0" applyNumberFormat="1" applyFill="1" applyBorder="1">
      <alignment vertical="center"/>
    </xf>
    <xf numFmtId="176" fontId="0" fillId="14" borderId="26" xfId="0" applyNumberFormat="1" applyFill="1" applyBorder="1">
      <alignment vertical="center"/>
    </xf>
    <xf numFmtId="176" fontId="0" fillId="14" borderId="103" xfId="0" applyNumberFormat="1" applyFill="1" applyBorder="1">
      <alignment vertical="center"/>
    </xf>
    <xf numFmtId="176" fontId="0" fillId="14" borderId="94" xfId="0" applyNumberFormat="1" applyFill="1" applyBorder="1">
      <alignment vertical="center"/>
    </xf>
    <xf numFmtId="176" fontId="0" fillId="14" borderId="95" xfId="0" applyNumberFormat="1" applyFill="1" applyBorder="1">
      <alignment vertical="center"/>
    </xf>
    <xf numFmtId="176" fontId="0" fillId="14" borderId="96" xfId="0" applyNumberFormat="1" applyFill="1" applyBorder="1">
      <alignment vertical="center"/>
    </xf>
    <xf numFmtId="176" fontId="0" fillId="14" borderId="29" xfId="0" applyNumberFormat="1" applyFill="1" applyBorder="1">
      <alignment vertical="center"/>
    </xf>
    <xf numFmtId="176" fontId="0" fillId="14" borderId="27" xfId="0" applyNumberFormat="1" applyFill="1" applyBorder="1">
      <alignment vertical="center"/>
    </xf>
    <xf numFmtId="176" fontId="0" fillId="14" borderId="37" xfId="0" applyNumberFormat="1" applyFill="1" applyBorder="1">
      <alignment vertical="center"/>
    </xf>
    <xf numFmtId="176" fontId="0" fillId="14" borderId="34" xfId="0" applyNumberFormat="1" applyFill="1" applyBorder="1">
      <alignment vertical="center"/>
    </xf>
    <xf numFmtId="176" fontId="0" fillId="14" borderId="35" xfId="0" applyNumberFormat="1" applyFill="1" applyBorder="1">
      <alignment vertical="center"/>
    </xf>
    <xf numFmtId="176" fontId="0" fillId="14" borderId="77" xfId="0" applyNumberFormat="1" applyFill="1" applyBorder="1">
      <alignment vertical="center"/>
    </xf>
    <xf numFmtId="0" fontId="3" fillId="14" borderId="81" xfId="0" applyFont="1" applyFill="1" applyBorder="1" applyAlignment="1">
      <alignment horizontal="center" vertical="center" wrapText="1"/>
    </xf>
    <xf numFmtId="176" fontId="0" fillId="14" borderId="82" xfId="0" applyNumberFormat="1" applyFill="1" applyBorder="1">
      <alignment vertical="center"/>
    </xf>
    <xf numFmtId="176" fontId="0" fillId="14" borderId="83" xfId="0" applyNumberFormat="1" applyFill="1" applyBorder="1">
      <alignment vertical="center"/>
    </xf>
    <xf numFmtId="176" fontId="0" fillId="14" borderId="84" xfId="0" applyNumberFormat="1" applyFill="1" applyBorder="1">
      <alignment vertical="center"/>
    </xf>
    <xf numFmtId="176" fontId="0" fillId="14" borderId="85" xfId="0" applyNumberFormat="1" applyFill="1" applyBorder="1">
      <alignment vertical="center"/>
    </xf>
    <xf numFmtId="176" fontId="0" fillId="14" borderId="86" xfId="0" applyNumberFormat="1" applyFill="1" applyBorder="1">
      <alignment vertical="center"/>
    </xf>
    <xf numFmtId="176" fontId="0" fillId="14" borderId="87" xfId="0" applyNumberFormat="1" applyFill="1" applyBorder="1">
      <alignment vertical="center"/>
    </xf>
    <xf numFmtId="176" fontId="0" fillId="14" borderId="88" xfId="0" applyNumberFormat="1" applyFill="1" applyBorder="1">
      <alignment vertical="center"/>
    </xf>
    <xf numFmtId="0" fontId="1" fillId="14" borderId="12" xfId="0" applyFont="1" applyFill="1" applyBorder="1" applyAlignment="1">
      <alignment horizontal="center" vertical="center" wrapText="1" shrinkToFit="1"/>
    </xf>
    <xf numFmtId="0" fontId="3" fillId="14" borderId="89" xfId="0" applyFont="1" applyFill="1" applyBorder="1" applyAlignment="1">
      <alignment horizontal="center" vertical="center" wrapText="1" shrinkToFit="1"/>
    </xf>
    <xf numFmtId="0" fontId="3" fillId="14" borderId="73" xfId="0" applyFont="1" applyFill="1" applyBorder="1" applyAlignment="1">
      <alignment horizontal="center" vertical="center" wrapText="1" shrinkToFit="1"/>
    </xf>
    <xf numFmtId="0" fontId="3" fillId="14" borderId="16" xfId="0" applyFont="1" applyFill="1" applyBorder="1" applyAlignment="1">
      <alignment horizontal="center" vertical="center" wrapText="1"/>
    </xf>
    <xf numFmtId="0" fontId="3" fillId="14" borderId="13" xfId="0" applyFont="1" applyFill="1" applyBorder="1" applyAlignment="1">
      <alignment horizontal="center" vertical="center" wrapText="1"/>
    </xf>
    <xf numFmtId="0" fontId="3" fillId="14" borderId="14" xfId="0" applyFont="1" applyFill="1" applyBorder="1" applyAlignment="1">
      <alignment horizontal="center" vertical="center" wrapText="1"/>
    </xf>
    <xf numFmtId="0" fontId="3" fillId="14" borderId="73" xfId="0" applyFont="1" applyFill="1" applyBorder="1" applyAlignment="1">
      <alignment horizontal="center" vertical="center" wrapText="1"/>
    </xf>
    <xf numFmtId="176" fontId="0" fillId="14" borderId="33" xfId="0" applyNumberFormat="1" applyFill="1" applyBorder="1">
      <alignment vertical="center"/>
    </xf>
    <xf numFmtId="176" fontId="0" fillId="14" borderId="93" xfId="0" applyNumberFormat="1" applyFill="1" applyBorder="1">
      <alignment vertical="center"/>
    </xf>
    <xf numFmtId="0" fontId="3" fillId="14" borderId="0" xfId="0" applyFont="1" applyFill="1">
      <alignment vertical="center"/>
    </xf>
    <xf numFmtId="0" fontId="3" fillId="2" borderId="0" xfId="0" applyFont="1" applyFill="1">
      <alignment vertical="center"/>
    </xf>
    <xf numFmtId="0" fontId="3" fillId="3" borderId="43" xfId="0" applyFont="1" applyFill="1" applyBorder="1">
      <alignment vertical="center"/>
    </xf>
    <xf numFmtId="0" fontId="3" fillId="3" borderId="33" xfId="0" applyFont="1" applyFill="1" applyBorder="1" applyAlignment="1">
      <alignment horizontal="distributed" vertical="center" indent="1"/>
    </xf>
    <xf numFmtId="0" fontId="3" fillId="3" borderId="81" xfId="0" applyFont="1" applyFill="1" applyBorder="1" applyAlignment="1">
      <alignment horizontal="center" vertical="center"/>
    </xf>
    <xf numFmtId="0" fontId="3" fillId="14" borderId="0" xfId="0" applyFont="1" applyFill="1" applyBorder="1">
      <alignment vertical="center"/>
    </xf>
    <xf numFmtId="176" fontId="0" fillId="14" borderId="0" xfId="0" applyNumberFormat="1" applyFill="1" applyBorder="1" applyAlignment="1">
      <alignment horizontal="right" vertical="center" indent="1"/>
    </xf>
    <xf numFmtId="0" fontId="3" fillId="12" borderId="144" xfId="0" applyFont="1" applyFill="1" applyBorder="1" applyAlignment="1">
      <alignment horizontal="distributed" vertical="center" indent="1"/>
    </xf>
    <xf numFmtId="0" fontId="3" fillId="11" borderId="144" xfId="0" applyFont="1" applyFill="1" applyBorder="1" applyAlignment="1">
      <alignment horizontal="distributed" vertical="center" indent="1"/>
    </xf>
    <xf numFmtId="0" fontId="3" fillId="11" borderId="145" xfId="0" applyFont="1" applyFill="1" applyBorder="1" applyAlignment="1">
      <alignment horizontal="distributed" vertical="center" indent="1"/>
    </xf>
    <xf numFmtId="176" fontId="3" fillId="11" borderId="140" xfId="0" applyNumberFormat="1" applyFont="1" applyFill="1" applyBorder="1" applyAlignment="1">
      <alignment horizontal="right" vertical="center" indent="1"/>
    </xf>
    <xf numFmtId="176" fontId="3" fillId="3" borderId="148" xfId="0" applyNumberFormat="1" applyFont="1" applyFill="1" applyBorder="1" applyAlignment="1">
      <alignment horizontal="center" vertical="center"/>
    </xf>
    <xf numFmtId="176" fontId="3" fillId="11" borderId="152" xfId="0" applyNumberFormat="1" applyFont="1" applyFill="1" applyBorder="1" applyAlignment="1">
      <alignment horizontal="right" vertical="center" indent="1"/>
    </xf>
    <xf numFmtId="0" fontId="3" fillId="9" borderId="43" xfId="0" applyFont="1" applyFill="1" applyBorder="1">
      <alignment vertical="center"/>
    </xf>
    <xf numFmtId="176" fontId="3" fillId="9" borderId="155" xfId="0" applyNumberFormat="1" applyFont="1" applyFill="1" applyBorder="1" applyAlignment="1">
      <alignment horizontal="center" vertical="center"/>
    </xf>
    <xf numFmtId="0" fontId="3" fillId="4" borderId="144" xfId="0" applyFont="1" applyFill="1" applyBorder="1" applyAlignment="1">
      <alignment horizontal="distributed" vertical="center" indent="1"/>
    </xf>
    <xf numFmtId="176" fontId="3" fillId="4" borderId="153" xfId="0" applyNumberFormat="1" applyFont="1" applyFill="1" applyBorder="1" applyAlignment="1">
      <alignment horizontal="right" vertical="center" indent="1"/>
    </xf>
    <xf numFmtId="0" fontId="7" fillId="11" borderId="158" xfId="0" applyFont="1" applyFill="1" applyBorder="1" applyAlignment="1">
      <alignment horizontal="center" vertical="center" wrapText="1"/>
    </xf>
    <xf numFmtId="0" fontId="7" fillId="11" borderId="159" xfId="0" applyFont="1" applyFill="1" applyBorder="1" applyAlignment="1">
      <alignment horizontal="center" vertical="center" wrapText="1"/>
    </xf>
    <xf numFmtId="0" fontId="0" fillId="14" borderId="67" xfId="0" applyFill="1" applyBorder="1">
      <alignment vertical="center"/>
    </xf>
    <xf numFmtId="0" fontId="0" fillId="12" borderId="165" xfId="0" applyFill="1" applyBorder="1" applyAlignment="1">
      <alignment horizontal="center" vertical="center"/>
    </xf>
    <xf numFmtId="0" fontId="0" fillId="13" borderId="165" xfId="0" applyFill="1" applyBorder="1" applyAlignment="1">
      <alignment horizontal="center" vertical="center"/>
    </xf>
    <xf numFmtId="0" fontId="11" fillId="13" borderId="182" xfId="0" applyFont="1" applyFill="1" applyBorder="1" applyAlignment="1">
      <alignment horizontal="center" vertical="center"/>
    </xf>
    <xf numFmtId="0" fontId="11" fillId="12" borderId="182" xfId="0" applyFont="1" applyFill="1" applyBorder="1" applyAlignment="1">
      <alignment horizontal="center" vertical="center"/>
    </xf>
    <xf numFmtId="176" fontId="3" fillId="11" borderId="121" xfId="0" applyNumberFormat="1" applyFont="1" applyFill="1" applyBorder="1" applyAlignment="1">
      <alignment horizontal="right" vertical="center" indent="1"/>
    </xf>
    <xf numFmtId="176" fontId="0" fillId="2" borderId="0" xfId="0" applyNumberFormat="1" applyFill="1" applyAlignment="1">
      <alignment horizontal="center" vertical="center"/>
    </xf>
    <xf numFmtId="0" fontId="0" fillId="11" borderId="158" xfId="0" applyFill="1" applyBorder="1" applyAlignment="1">
      <alignment horizontal="center" vertical="center"/>
    </xf>
    <xf numFmtId="0" fontId="0" fillId="2" borderId="107" xfId="0" applyFill="1" applyBorder="1" applyAlignment="1" applyProtection="1">
      <alignment horizontal="center" vertical="center"/>
      <protection locked="0"/>
    </xf>
    <xf numFmtId="0" fontId="3" fillId="11" borderId="186" xfId="0" applyFont="1" applyFill="1" applyBorder="1" applyAlignment="1">
      <alignment horizontal="distributed" vertical="center" indent="1"/>
    </xf>
    <xf numFmtId="176" fontId="3" fillId="11" borderId="185" xfId="0" applyNumberFormat="1" applyFont="1" applyFill="1" applyBorder="1" applyAlignment="1">
      <alignment horizontal="right" vertical="center" indent="1"/>
    </xf>
    <xf numFmtId="0" fontId="3" fillId="11" borderId="189" xfId="0" applyFont="1" applyFill="1" applyBorder="1" applyAlignment="1">
      <alignment horizontal="distributed" vertical="center" indent="1"/>
    </xf>
    <xf numFmtId="0" fontId="3" fillId="11" borderId="190" xfId="0" applyFont="1" applyFill="1" applyBorder="1" applyAlignment="1">
      <alignment horizontal="distributed" vertical="center" indent="1"/>
    </xf>
    <xf numFmtId="0" fontId="0" fillId="2" borderId="0" xfId="0" applyFill="1" applyAlignment="1">
      <alignment horizontal="center" vertical="center" shrinkToFit="1"/>
    </xf>
    <xf numFmtId="176" fontId="3" fillId="11" borderId="187" xfId="0" applyNumberFormat="1" applyFont="1" applyFill="1" applyBorder="1" applyAlignment="1" applyProtection="1">
      <alignment horizontal="right" vertical="center" indent="1"/>
      <protection locked="0"/>
    </xf>
    <xf numFmtId="176" fontId="3" fillId="11" borderId="188" xfId="0" applyNumberFormat="1" applyFont="1" applyFill="1" applyBorder="1" applyAlignment="1" applyProtection="1">
      <alignment horizontal="right" vertical="center" indent="1"/>
      <protection locked="0"/>
    </xf>
    <xf numFmtId="0" fontId="0" fillId="14" borderId="191" xfId="0" applyFill="1" applyBorder="1">
      <alignment vertical="center"/>
    </xf>
    <xf numFmtId="0" fontId="0" fillId="14" borderId="173" xfId="0" applyFill="1" applyBorder="1">
      <alignment vertical="center"/>
    </xf>
    <xf numFmtId="0" fontId="0" fillId="14" borderId="72" xfId="0" applyFill="1" applyBorder="1">
      <alignment vertical="center"/>
    </xf>
    <xf numFmtId="0" fontId="17" fillId="14" borderId="43" xfId="0" applyFont="1" applyFill="1" applyBorder="1" applyAlignment="1">
      <alignment horizontal="center" vertical="center" wrapText="1"/>
    </xf>
    <xf numFmtId="0" fontId="17" fillId="14" borderId="67" xfId="0" applyFont="1" applyFill="1" applyBorder="1" applyAlignment="1">
      <alignment horizontal="center" vertical="center" wrapText="1"/>
    </xf>
    <xf numFmtId="0" fontId="17" fillId="14" borderId="67" xfId="0" applyFont="1" applyFill="1" applyBorder="1" applyAlignment="1">
      <alignment horizontal="center" vertical="center"/>
    </xf>
    <xf numFmtId="0" fontId="17" fillId="14" borderId="143" xfId="0" applyFont="1" applyFill="1" applyBorder="1">
      <alignment vertical="center"/>
    </xf>
    <xf numFmtId="0" fontId="17" fillId="14" borderId="0" xfId="0" applyFont="1" applyFill="1" applyBorder="1">
      <alignment vertical="center"/>
    </xf>
    <xf numFmtId="176" fontId="3" fillId="2" borderId="177" xfId="0" applyNumberFormat="1" applyFont="1" applyFill="1" applyBorder="1" applyAlignment="1" applyProtection="1">
      <alignment horizontal="right" vertical="center" indent="1"/>
      <protection locked="0"/>
    </xf>
    <xf numFmtId="176" fontId="3" fillId="2" borderId="184" xfId="0" applyNumberFormat="1" applyFont="1" applyFill="1" applyBorder="1" applyAlignment="1" applyProtection="1">
      <alignment horizontal="right" vertical="center" indent="1"/>
      <protection locked="0"/>
    </xf>
    <xf numFmtId="0" fontId="3" fillId="11" borderId="141" xfId="0" applyFont="1" applyFill="1" applyBorder="1" applyAlignment="1">
      <alignment horizontal="distributed" vertical="center" indent="1"/>
    </xf>
    <xf numFmtId="0" fontId="3" fillId="11" borderId="142" xfId="0" applyFont="1" applyFill="1" applyBorder="1" applyAlignment="1">
      <alignment horizontal="distributed" vertical="center" indent="1"/>
    </xf>
    <xf numFmtId="0" fontId="3" fillId="3" borderId="12" xfId="0" applyFont="1" applyFill="1" applyBorder="1" applyAlignment="1">
      <alignment horizontal="distributed" vertical="center" indent="1"/>
    </xf>
    <xf numFmtId="176" fontId="3" fillId="3" borderId="195" xfId="0" applyNumberFormat="1" applyFont="1" applyFill="1" applyBorder="1" applyAlignment="1">
      <alignment horizontal="right" vertical="center" indent="1"/>
    </xf>
    <xf numFmtId="0" fontId="0" fillId="11" borderId="168" xfId="0" applyFill="1" applyBorder="1" applyAlignment="1">
      <alignment horizontal="center" vertical="center"/>
    </xf>
    <xf numFmtId="176" fontId="0" fillId="2" borderId="0" xfId="0" applyNumberFormat="1" applyFill="1" applyAlignment="1">
      <alignment horizontal="center" vertical="center" shrinkToFit="1"/>
    </xf>
    <xf numFmtId="176" fontId="3" fillId="4" borderId="133" xfId="0" applyNumberFormat="1" applyFont="1" applyFill="1" applyBorder="1" applyAlignment="1">
      <alignment horizontal="right" vertical="center" indent="1"/>
    </xf>
    <xf numFmtId="176" fontId="3" fillId="11" borderId="119" xfId="0" applyNumberFormat="1" applyFont="1" applyFill="1" applyBorder="1" applyAlignment="1">
      <alignment horizontal="right" vertical="center" indent="1"/>
    </xf>
    <xf numFmtId="176" fontId="3" fillId="11" borderId="131" xfId="0" applyNumberFormat="1" applyFont="1" applyFill="1" applyBorder="1" applyAlignment="1">
      <alignment horizontal="right" vertical="center" indent="1"/>
    </xf>
    <xf numFmtId="0" fontId="3" fillId="11" borderId="48" xfId="0" applyFont="1" applyFill="1" applyBorder="1" applyAlignment="1">
      <alignment horizontal="distributed" vertical="center" indent="1"/>
    </xf>
    <xf numFmtId="176" fontId="3" fillId="11" borderId="78" xfId="0" applyNumberFormat="1" applyFont="1" applyFill="1" applyBorder="1" applyAlignment="1">
      <alignment horizontal="right" vertical="center" indent="1"/>
    </xf>
    <xf numFmtId="176" fontId="3" fillId="11" borderId="123" xfId="0" applyNumberFormat="1" applyFont="1" applyFill="1" applyBorder="1" applyAlignment="1">
      <alignment horizontal="right" vertical="center" indent="1"/>
    </xf>
    <xf numFmtId="0" fontId="3" fillId="12" borderId="48" xfId="0" applyFont="1" applyFill="1" applyBorder="1" applyAlignment="1">
      <alignment horizontal="distributed" vertical="center" indent="1"/>
    </xf>
    <xf numFmtId="0" fontId="3" fillId="4" borderId="44" xfId="0" applyFont="1" applyFill="1" applyBorder="1" applyAlignment="1">
      <alignment horizontal="distributed" vertical="center" indent="1"/>
    </xf>
    <xf numFmtId="176" fontId="3" fillId="18" borderId="151" xfId="0" applyNumberFormat="1" applyFont="1" applyFill="1" applyBorder="1" applyAlignment="1">
      <alignment horizontal="right" vertical="center" indent="1"/>
    </xf>
    <xf numFmtId="176" fontId="3" fillId="11" borderId="213" xfId="0" applyNumberFormat="1" applyFont="1" applyFill="1" applyBorder="1" applyAlignment="1">
      <alignment horizontal="right" vertical="center" indent="1"/>
    </xf>
    <xf numFmtId="0" fontId="3" fillId="9" borderId="215" xfId="0" applyFont="1" applyFill="1" applyBorder="1" applyAlignment="1">
      <alignment horizontal="center" vertical="center"/>
    </xf>
    <xf numFmtId="176" fontId="3" fillId="18" borderId="216" xfId="0" applyNumberFormat="1" applyFont="1" applyFill="1" applyBorder="1" applyAlignment="1">
      <alignment horizontal="right" vertical="center" indent="1"/>
    </xf>
    <xf numFmtId="176" fontId="3" fillId="11" borderId="217" xfId="0" applyNumberFormat="1" applyFont="1" applyFill="1" applyBorder="1" applyAlignment="1">
      <alignment horizontal="right" vertical="center" indent="1"/>
    </xf>
    <xf numFmtId="176" fontId="3" fillId="11" borderId="218" xfId="0" applyNumberFormat="1" applyFont="1" applyFill="1" applyBorder="1" applyAlignment="1">
      <alignment horizontal="right" vertical="center" indent="1"/>
    </xf>
    <xf numFmtId="176" fontId="3" fillId="11" borderId="219" xfId="0" applyNumberFormat="1" applyFont="1" applyFill="1" applyBorder="1" applyAlignment="1">
      <alignment horizontal="right" vertical="center" indent="1"/>
    </xf>
    <xf numFmtId="0" fontId="20" fillId="12" borderId="211" xfId="0" applyFont="1" applyFill="1" applyBorder="1" applyAlignment="1">
      <alignment horizontal="center" vertical="center" shrinkToFit="1"/>
    </xf>
    <xf numFmtId="176" fontId="0" fillId="2" borderId="118" xfId="0" applyNumberFormat="1" applyFill="1" applyBorder="1" applyAlignment="1">
      <alignment horizontal="right" vertical="center"/>
    </xf>
    <xf numFmtId="176" fontId="0" fillId="2" borderId="9" xfId="0" applyNumberFormat="1" applyFill="1" applyBorder="1" applyAlignment="1">
      <alignment horizontal="right" vertical="center"/>
    </xf>
    <xf numFmtId="176" fontId="0" fillId="2" borderId="187" xfId="0" applyNumberFormat="1" applyFill="1" applyBorder="1">
      <alignment vertical="center"/>
    </xf>
    <xf numFmtId="176" fontId="0" fillId="2" borderId="229" xfId="0" applyNumberFormat="1" applyFill="1" applyBorder="1">
      <alignment vertical="center"/>
    </xf>
    <xf numFmtId="176" fontId="0" fillId="2" borderId="111" xfId="0" applyNumberFormat="1" applyFill="1" applyBorder="1">
      <alignment vertical="center"/>
    </xf>
    <xf numFmtId="176" fontId="0" fillId="2" borderId="117" xfId="0" applyNumberFormat="1" applyFill="1" applyBorder="1" applyAlignment="1">
      <alignment horizontal="center" vertical="center"/>
    </xf>
    <xf numFmtId="176" fontId="0" fillId="2" borderId="10" xfId="0" applyNumberFormat="1" applyFill="1" applyBorder="1" applyAlignment="1">
      <alignment horizontal="center" vertical="center"/>
    </xf>
    <xf numFmtId="176" fontId="14" fillId="12" borderId="232" xfId="0" applyNumberFormat="1" applyFont="1" applyFill="1" applyBorder="1">
      <alignment vertical="center"/>
    </xf>
    <xf numFmtId="177" fontId="0" fillId="2" borderId="117" xfId="0" applyNumberFormat="1" applyFill="1" applyBorder="1">
      <alignment vertical="center"/>
    </xf>
    <xf numFmtId="177" fontId="0" fillId="2" borderId="10" xfId="0" applyNumberFormat="1" applyFill="1" applyBorder="1">
      <alignment vertical="center"/>
    </xf>
    <xf numFmtId="177" fontId="0" fillId="2" borderId="118" xfId="0" applyNumberFormat="1" applyFill="1" applyBorder="1">
      <alignment vertical="center"/>
    </xf>
    <xf numFmtId="177" fontId="0" fillId="2" borderId="9" xfId="0" applyNumberFormat="1" applyFill="1" applyBorder="1">
      <alignment vertical="center"/>
    </xf>
    <xf numFmtId="177" fontId="0" fillId="2" borderId="2" xfId="0" applyNumberFormat="1" applyFill="1" applyBorder="1">
      <alignment vertical="center"/>
    </xf>
    <xf numFmtId="177" fontId="3" fillId="12" borderId="231" xfId="0" applyNumberFormat="1" applyFont="1" applyFill="1" applyBorder="1">
      <alignment vertical="center"/>
    </xf>
    <xf numFmtId="176" fontId="0" fillId="18" borderId="192" xfId="0" applyNumberFormat="1" applyFill="1" applyBorder="1">
      <alignment vertical="center"/>
    </xf>
    <xf numFmtId="176" fontId="0" fillId="18" borderId="235" xfId="0" applyNumberFormat="1" applyFill="1" applyBorder="1">
      <alignment vertical="center"/>
    </xf>
    <xf numFmtId="176" fontId="0" fillId="2" borderId="50" xfId="0" applyNumberFormat="1" applyFill="1" applyBorder="1">
      <alignment vertical="center"/>
    </xf>
    <xf numFmtId="176" fontId="0" fillId="2" borderId="72" xfId="0" applyNumberFormat="1" applyFill="1" applyBorder="1">
      <alignment vertical="center"/>
    </xf>
    <xf numFmtId="176" fontId="0" fillId="7" borderId="192" xfId="0" applyNumberFormat="1" applyFill="1" applyBorder="1">
      <alignment vertical="center"/>
    </xf>
    <xf numFmtId="176" fontId="0" fillId="7" borderId="235" xfId="0" applyNumberFormat="1" applyFill="1" applyBorder="1">
      <alignment vertical="center"/>
    </xf>
    <xf numFmtId="177" fontId="3" fillId="11" borderId="231" xfId="0" applyNumberFormat="1" applyFont="1" applyFill="1" applyBorder="1">
      <alignment vertical="center"/>
    </xf>
    <xf numFmtId="176" fontId="14" fillId="11" borderId="232" xfId="0" applyNumberFormat="1" applyFont="1" applyFill="1" applyBorder="1">
      <alignment vertical="center"/>
    </xf>
    <xf numFmtId="176" fontId="0" fillId="12" borderId="108" xfId="0" applyNumberFormat="1" applyFill="1" applyBorder="1" applyAlignment="1">
      <alignment horizontal="center" vertical="center"/>
    </xf>
    <xf numFmtId="176" fontId="0" fillId="12" borderId="116" xfId="0" applyNumberFormat="1" applyFill="1" applyBorder="1">
      <alignment vertical="center"/>
    </xf>
    <xf numFmtId="176" fontId="0" fillId="12" borderId="116" xfId="0" applyNumberFormat="1" applyFill="1" applyBorder="1" applyAlignment="1">
      <alignment horizontal="center" vertical="center"/>
    </xf>
    <xf numFmtId="176" fontId="0" fillId="11" borderId="108" xfId="0" applyNumberFormat="1" applyFill="1" applyBorder="1" applyAlignment="1">
      <alignment horizontal="center" vertical="center"/>
    </xf>
    <xf numFmtId="176" fontId="0" fillId="11" borderId="116" xfId="0" applyNumberFormat="1" applyFill="1" applyBorder="1">
      <alignment vertical="center"/>
    </xf>
    <xf numFmtId="176" fontId="0" fillId="11" borderId="116" xfId="0" applyNumberFormat="1" applyFill="1" applyBorder="1" applyAlignment="1">
      <alignment horizontal="center" vertical="center"/>
    </xf>
    <xf numFmtId="176" fontId="0" fillId="2" borderId="143" xfId="0" applyNumberFormat="1" applyFill="1" applyBorder="1">
      <alignment vertical="center"/>
    </xf>
    <xf numFmtId="177" fontId="0" fillId="2" borderId="4" xfId="0" applyNumberFormat="1" applyFill="1" applyBorder="1">
      <alignment vertical="center"/>
    </xf>
    <xf numFmtId="176" fontId="0" fillId="2" borderId="199" xfId="0" applyNumberFormat="1" applyFill="1" applyBorder="1" applyAlignment="1">
      <alignment horizontal="center" vertical="center"/>
    </xf>
    <xf numFmtId="0" fontId="0" fillId="2" borderId="199" xfId="0" applyFill="1" applyBorder="1" applyAlignment="1">
      <alignment horizontal="center" vertical="center"/>
    </xf>
    <xf numFmtId="177" fontId="0" fillId="2" borderId="240" xfId="0" applyNumberFormat="1" applyFill="1" applyBorder="1">
      <alignment vertical="center"/>
    </xf>
    <xf numFmtId="177" fontId="0" fillId="2" borderId="224" xfId="0" applyNumberFormat="1" applyFill="1" applyBorder="1">
      <alignment vertical="center"/>
    </xf>
    <xf numFmtId="176" fontId="0" fillId="2" borderId="199" xfId="0" applyNumberFormat="1" applyFill="1" applyBorder="1">
      <alignment vertical="center"/>
    </xf>
    <xf numFmtId="176" fontId="0" fillId="2" borderId="118" xfId="0" applyNumberFormat="1" applyFill="1" applyBorder="1" applyAlignment="1">
      <alignment horizontal="center" vertical="center"/>
    </xf>
    <xf numFmtId="176" fontId="0" fillId="2" borderId="9" xfId="0" applyNumberFormat="1" applyFill="1" applyBorder="1" applyAlignment="1">
      <alignment horizontal="center" vertical="center"/>
    </xf>
    <xf numFmtId="176" fontId="0" fillId="2" borderId="2" xfId="0" applyNumberFormat="1" applyFill="1" applyBorder="1" applyAlignment="1">
      <alignment horizontal="center" vertical="center"/>
    </xf>
    <xf numFmtId="176" fontId="0" fillId="2" borderId="0" xfId="0" applyNumberFormat="1" applyFill="1" applyBorder="1">
      <alignment vertical="center"/>
    </xf>
    <xf numFmtId="176" fontId="0" fillId="2" borderId="134" xfId="0" applyNumberFormat="1" applyFill="1" applyBorder="1">
      <alignment vertical="center"/>
    </xf>
    <xf numFmtId="176" fontId="0" fillId="2" borderId="241" xfId="0" applyNumberFormat="1" applyFill="1" applyBorder="1">
      <alignment vertical="center"/>
    </xf>
    <xf numFmtId="176" fontId="0" fillId="2" borderId="154" xfId="0" applyNumberFormat="1" applyFill="1" applyBorder="1">
      <alignment vertical="center"/>
    </xf>
    <xf numFmtId="176" fontId="0" fillId="2" borderId="129" xfId="0" applyNumberFormat="1" applyFill="1" applyBorder="1">
      <alignment vertical="center"/>
    </xf>
    <xf numFmtId="176" fontId="0" fillId="2" borderId="242" xfId="0" applyNumberFormat="1" applyFill="1" applyBorder="1">
      <alignment vertical="center"/>
    </xf>
    <xf numFmtId="176" fontId="0" fillId="2" borderId="243" xfId="0" applyNumberFormat="1" applyFill="1" applyBorder="1">
      <alignment vertical="center"/>
    </xf>
    <xf numFmtId="176" fontId="0" fillId="2" borderId="244" xfId="0" applyNumberFormat="1" applyFill="1" applyBorder="1">
      <alignment vertical="center"/>
    </xf>
    <xf numFmtId="176" fontId="0" fillId="2" borderId="245" xfId="0" applyNumberFormat="1" applyFill="1" applyBorder="1">
      <alignment vertical="center"/>
    </xf>
    <xf numFmtId="0" fontId="0" fillId="3" borderId="143" xfId="0" applyFill="1" applyBorder="1" applyAlignment="1">
      <alignment horizontal="center" vertical="center" textRotation="255"/>
    </xf>
    <xf numFmtId="0" fontId="0" fillId="17" borderId="143" xfId="0" applyFill="1" applyBorder="1" applyAlignment="1">
      <alignment horizontal="center" vertical="center" textRotation="255"/>
    </xf>
    <xf numFmtId="0" fontId="0" fillId="2" borderId="7" xfId="0" applyFill="1" applyBorder="1" applyAlignment="1" applyProtection="1">
      <alignment horizontal="center" vertical="center" shrinkToFit="1"/>
      <protection locked="0"/>
    </xf>
    <xf numFmtId="0" fontId="10" fillId="11" borderId="209" xfId="0" applyFont="1" applyFill="1" applyBorder="1" applyAlignment="1">
      <alignment horizontal="center" vertical="center"/>
    </xf>
    <xf numFmtId="0" fontId="22" fillId="12" borderId="105" xfId="0" applyFont="1" applyFill="1" applyBorder="1" applyAlignment="1">
      <alignment horizontal="center" vertical="center" wrapText="1"/>
    </xf>
    <xf numFmtId="0" fontId="10" fillId="11" borderId="184" xfId="0" applyFont="1" applyFill="1" applyBorder="1" applyAlignment="1">
      <alignment horizontal="center" vertical="center"/>
    </xf>
    <xf numFmtId="0" fontId="22" fillId="12" borderId="99" xfId="0" applyFont="1" applyFill="1" applyBorder="1" applyAlignment="1">
      <alignment horizontal="center" vertical="center" wrapText="1"/>
    </xf>
    <xf numFmtId="0" fontId="22" fillId="12" borderId="159" xfId="0" applyFont="1" applyFill="1" applyBorder="1" applyAlignment="1">
      <alignment horizontal="center" vertical="center" wrapText="1"/>
    </xf>
    <xf numFmtId="176" fontId="3" fillId="11" borderId="246" xfId="0" applyNumberFormat="1" applyFont="1" applyFill="1" applyBorder="1" applyAlignment="1">
      <alignment horizontal="right" vertical="center" indent="1"/>
    </xf>
    <xf numFmtId="176" fontId="3" fillId="11" borderId="227" xfId="0" applyNumberFormat="1" applyFont="1" applyFill="1" applyBorder="1" applyAlignment="1">
      <alignment horizontal="right" vertical="center" indent="1"/>
    </xf>
    <xf numFmtId="176" fontId="3" fillId="11" borderId="247" xfId="0" applyNumberFormat="1" applyFont="1" applyFill="1" applyBorder="1" applyAlignment="1">
      <alignment horizontal="right" vertical="center" indent="1"/>
    </xf>
    <xf numFmtId="0" fontId="0" fillId="20" borderId="0" xfId="0" applyFill="1">
      <alignment vertical="center"/>
    </xf>
    <xf numFmtId="0" fontId="3" fillId="20" borderId="0" xfId="0" applyFont="1" applyFill="1">
      <alignment vertical="center"/>
    </xf>
    <xf numFmtId="176" fontId="0" fillId="20" borderId="0" xfId="0" applyNumberFormat="1" applyFill="1">
      <alignment vertical="center"/>
    </xf>
    <xf numFmtId="0" fontId="13" fillId="20" borderId="0" xfId="0" applyFont="1" applyFill="1" applyAlignment="1">
      <alignment horizontal="distributed" vertical="center" indent="2"/>
    </xf>
    <xf numFmtId="0" fontId="0" fillId="20" borderId="0" xfId="0" applyFill="1" applyAlignment="1">
      <alignment horizontal="distributed" vertical="center" indent="2"/>
    </xf>
    <xf numFmtId="0" fontId="3" fillId="20" borderId="128" xfId="0" applyFont="1" applyFill="1" applyBorder="1">
      <alignment vertical="center"/>
    </xf>
    <xf numFmtId="176" fontId="0" fillId="20" borderId="128" xfId="0" applyNumberFormat="1" applyFill="1" applyBorder="1" applyAlignment="1">
      <alignment horizontal="right" vertical="center" indent="1"/>
    </xf>
    <xf numFmtId="176" fontId="12" fillId="20" borderId="0" xfId="0" applyNumberFormat="1" applyFont="1" applyFill="1" applyBorder="1" applyAlignment="1">
      <alignment horizontal="right" vertical="center" indent="1"/>
    </xf>
    <xf numFmtId="0" fontId="3" fillId="20" borderId="0" xfId="0" applyFont="1" applyFill="1" applyBorder="1" applyAlignment="1">
      <alignment horizontal="center" vertical="center"/>
    </xf>
    <xf numFmtId="0" fontId="0" fillId="20" borderId="0" xfId="0" applyFill="1" applyBorder="1" applyAlignment="1">
      <alignment horizontal="center" vertical="center"/>
    </xf>
    <xf numFmtId="0" fontId="3" fillId="20" borderId="0" xfId="0" applyFont="1" applyFill="1" applyBorder="1">
      <alignment vertical="center"/>
    </xf>
    <xf numFmtId="176" fontId="0" fillId="20" borderId="0" xfId="0" applyNumberFormat="1" applyFill="1" applyBorder="1">
      <alignment vertical="center"/>
    </xf>
    <xf numFmtId="0" fontId="3" fillId="20" borderId="0" xfId="0" applyFont="1" applyFill="1" applyBorder="1" applyAlignment="1">
      <alignment horizontal="distributed" vertical="center" indent="1"/>
    </xf>
    <xf numFmtId="0" fontId="0" fillId="20" borderId="0" xfId="0" applyFill="1" applyBorder="1">
      <alignment vertical="center"/>
    </xf>
    <xf numFmtId="176" fontId="3" fillId="20" borderId="0" xfId="0" applyNumberFormat="1" applyFont="1" applyFill="1" applyBorder="1">
      <alignment vertical="center"/>
    </xf>
    <xf numFmtId="0" fontId="3" fillId="20" borderId="143" xfId="0" applyFont="1" applyFill="1" applyBorder="1" applyAlignment="1">
      <alignment horizontal="center" vertical="center"/>
    </xf>
    <xf numFmtId="176" fontId="3" fillId="20" borderId="143" xfId="0" applyNumberFormat="1" applyFont="1" applyFill="1" applyBorder="1" applyAlignment="1">
      <alignment horizontal="right" vertical="center" indent="1"/>
    </xf>
    <xf numFmtId="176" fontId="12" fillId="20" borderId="143" xfId="0" applyNumberFormat="1" applyFont="1" applyFill="1" applyBorder="1" applyAlignment="1">
      <alignment horizontal="right" vertical="center" indent="1"/>
    </xf>
    <xf numFmtId="0" fontId="0" fillId="20" borderId="72" xfId="0" applyFill="1" applyBorder="1">
      <alignment vertical="center"/>
    </xf>
    <xf numFmtId="176" fontId="3" fillId="11" borderId="153" xfId="0" applyNumberFormat="1" applyFont="1" applyFill="1" applyBorder="1" applyAlignment="1">
      <alignment horizontal="right" vertical="center" indent="1"/>
    </xf>
    <xf numFmtId="176" fontId="3" fillId="11" borderId="133" xfId="0" applyNumberFormat="1" applyFont="1" applyFill="1" applyBorder="1" applyAlignment="1">
      <alignment horizontal="right" vertical="center" indent="1"/>
    </xf>
    <xf numFmtId="176" fontId="3" fillId="11" borderId="162" xfId="0" applyNumberFormat="1" applyFont="1" applyFill="1" applyBorder="1" applyAlignment="1">
      <alignment horizontal="right" vertical="center" indent="1"/>
    </xf>
    <xf numFmtId="176" fontId="3" fillId="11" borderId="220" xfId="0" applyNumberFormat="1" applyFont="1" applyFill="1" applyBorder="1" applyAlignment="1">
      <alignment horizontal="right" vertical="center" indent="1"/>
    </xf>
    <xf numFmtId="176" fontId="3" fillId="11" borderId="221" xfId="0" applyNumberFormat="1" applyFont="1" applyFill="1" applyBorder="1" applyAlignment="1">
      <alignment horizontal="right" vertical="center" indent="1"/>
    </xf>
    <xf numFmtId="0" fontId="3" fillId="7" borderId="138" xfId="0" applyFont="1" applyFill="1" applyBorder="1" applyAlignment="1">
      <alignment horizontal="distributed" vertical="center" indent="1"/>
    </xf>
    <xf numFmtId="0" fontId="3" fillId="12" borderId="136" xfId="0" applyFont="1" applyFill="1" applyBorder="1" applyAlignment="1">
      <alignment horizontal="distributed" vertical="center" indent="1"/>
    </xf>
    <xf numFmtId="176" fontId="3" fillId="12" borderId="149" xfId="0" applyNumberFormat="1" applyFont="1" applyFill="1" applyBorder="1" applyAlignment="1">
      <alignment horizontal="right" vertical="center" indent="1"/>
    </xf>
    <xf numFmtId="0" fontId="3" fillId="12" borderId="138" xfId="0" applyFont="1" applyFill="1" applyBorder="1" applyAlignment="1">
      <alignment horizontal="distributed" vertical="center" indent="1"/>
    </xf>
    <xf numFmtId="176" fontId="12" fillId="12" borderId="150" xfId="0" applyNumberFormat="1" applyFont="1" applyFill="1" applyBorder="1" applyAlignment="1">
      <alignment horizontal="right" vertical="center" indent="1"/>
    </xf>
    <xf numFmtId="176" fontId="3" fillId="12" borderId="137" xfId="0" applyNumberFormat="1" applyFont="1" applyFill="1" applyBorder="1" applyAlignment="1">
      <alignment horizontal="right" vertical="center" indent="1"/>
    </xf>
    <xf numFmtId="176" fontId="3" fillId="12" borderId="139" xfId="0" applyNumberFormat="1" applyFont="1" applyFill="1" applyBorder="1" applyAlignment="1">
      <alignment horizontal="right" vertical="center" indent="1"/>
    </xf>
    <xf numFmtId="49" fontId="0" fillId="2" borderId="0" xfId="0" applyNumberFormat="1" applyFill="1" applyAlignment="1">
      <alignment vertical="center"/>
    </xf>
    <xf numFmtId="49" fontId="0" fillId="2" borderId="0" xfId="0" applyNumberFormat="1" applyFill="1" applyAlignment="1">
      <alignment vertical="center" wrapText="1"/>
    </xf>
    <xf numFmtId="49" fontId="0" fillId="2" borderId="0" xfId="0" applyNumberFormat="1" applyFill="1" applyAlignment="1">
      <alignment horizontal="center" vertical="center"/>
    </xf>
    <xf numFmtId="49" fontId="0" fillId="12" borderId="0" xfId="0" applyNumberFormat="1" applyFill="1" applyAlignment="1">
      <alignment horizontal="center" vertical="center"/>
    </xf>
    <xf numFmtId="49" fontId="0" fillId="12" borderId="0" xfId="0" applyNumberFormat="1" applyFill="1" applyAlignment="1">
      <alignment vertical="center" wrapText="1"/>
    </xf>
    <xf numFmtId="49" fontId="0" fillId="11" borderId="0" xfId="0" applyNumberFormat="1" applyFill="1" applyAlignment="1">
      <alignment horizontal="center" vertical="center"/>
    </xf>
    <xf numFmtId="49" fontId="0" fillId="11" borderId="0" xfId="0" applyNumberFormat="1" applyFill="1" applyAlignment="1">
      <alignment vertical="center" wrapText="1"/>
    </xf>
    <xf numFmtId="0" fontId="3" fillId="7" borderId="210" xfId="0" applyFont="1" applyFill="1" applyBorder="1" applyAlignment="1">
      <alignment horizontal="distributed" vertical="center" indent="1"/>
    </xf>
    <xf numFmtId="176" fontId="12" fillId="7" borderId="179" xfId="0" applyNumberFormat="1" applyFont="1" applyFill="1" applyBorder="1" applyAlignment="1">
      <alignment horizontal="right" vertical="center" indent="1"/>
    </xf>
    <xf numFmtId="176" fontId="12" fillId="7" borderId="214" xfId="0" applyNumberFormat="1" applyFont="1" applyFill="1" applyBorder="1" applyAlignment="1">
      <alignment horizontal="right" vertical="center" indent="1"/>
    </xf>
    <xf numFmtId="176" fontId="12" fillId="7" borderId="47" xfId="0" applyNumberFormat="1" applyFont="1" applyFill="1" applyBorder="1" applyAlignment="1">
      <alignment horizontal="right" vertical="center" indent="1"/>
    </xf>
    <xf numFmtId="176" fontId="12" fillId="7" borderId="167" xfId="0" applyNumberFormat="1" applyFont="1" applyFill="1" applyBorder="1" applyAlignment="1">
      <alignment horizontal="right" vertical="center" indent="1"/>
    </xf>
    <xf numFmtId="9" fontId="12" fillId="7" borderId="212" xfId="0" applyNumberFormat="1" applyFont="1" applyFill="1" applyBorder="1" applyAlignment="1">
      <alignment horizontal="right" vertical="center" indent="1"/>
    </xf>
    <xf numFmtId="176" fontId="12" fillId="7" borderId="203" xfId="0" applyNumberFormat="1" applyFont="1" applyFill="1" applyBorder="1" applyAlignment="1">
      <alignment horizontal="right" vertical="center" indent="1"/>
    </xf>
    <xf numFmtId="176" fontId="12" fillId="7" borderId="146" xfId="0" applyNumberFormat="1" applyFont="1" applyFill="1" applyBorder="1" applyAlignment="1">
      <alignment horizontal="right" vertical="center" indent="1"/>
    </xf>
    <xf numFmtId="176" fontId="12" fillId="7" borderId="147" xfId="0" applyNumberFormat="1" applyFont="1" applyFill="1" applyBorder="1" applyAlignment="1">
      <alignment horizontal="right" vertical="center" indent="1"/>
    </xf>
    <xf numFmtId="0" fontId="3" fillId="7" borderId="163" xfId="0" applyFont="1" applyFill="1" applyBorder="1" applyAlignment="1">
      <alignment horizontal="center" vertical="center"/>
    </xf>
    <xf numFmtId="176" fontId="3" fillId="7" borderId="105" xfId="0" applyNumberFormat="1" applyFont="1" applyFill="1" applyBorder="1">
      <alignment vertical="center"/>
    </xf>
    <xf numFmtId="0" fontId="3" fillId="7" borderId="30" xfId="0" applyFont="1" applyFill="1" applyBorder="1" applyAlignment="1">
      <alignment horizontal="center" vertical="center"/>
    </xf>
    <xf numFmtId="176" fontId="3" fillId="7" borderId="31" xfId="0" applyNumberFormat="1" applyFont="1" applyFill="1" applyBorder="1">
      <alignment vertical="center"/>
    </xf>
    <xf numFmtId="0" fontId="3" fillId="7" borderId="222" xfId="0" applyFont="1" applyFill="1" applyBorder="1" applyAlignment="1">
      <alignment horizontal="center" vertical="center"/>
    </xf>
    <xf numFmtId="176" fontId="3" fillId="7" borderId="223" xfId="0" applyNumberFormat="1" applyFont="1" applyFill="1" applyBorder="1">
      <alignment vertical="center"/>
    </xf>
    <xf numFmtId="0" fontId="22" fillId="11" borderId="7" xfId="0" applyFont="1" applyFill="1" applyBorder="1" applyAlignment="1">
      <alignment horizontal="center" vertical="center" wrapText="1"/>
    </xf>
    <xf numFmtId="0" fontId="22" fillId="11" borderId="5" xfId="0" applyFont="1" applyFill="1" applyBorder="1" applyAlignment="1">
      <alignment horizontal="center" vertical="center" wrapText="1"/>
    </xf>
    <xf numFmtId="0" fontId="10" fillId="11" borderId="175" xfId="0" applyFont="1" applyFill="1" applyBorder="1" applyAlignment="1">
      <alignment horizontal="center" vertical="center"/>
    </xf>
    <xf numFmtId="0" fontId="10" fillId="11" borderId="234" xfId="0" applyFont="1" applyFill="1" applyBorder="1" applyAlignment="1">
      <alignment horizontal="center" vertical="center"/>
    </xf>
    <xf numFmtId="0" fontId="3" fillId="7" borderId="47" xfId="0" applyFont="1" applyFill="1" applyBorder="1" applyAlignment="1">
      <alignment horizontal="distributed" vertical="center" indent="1"/>
    </xf>
    <xf numFmtId="0" fontId="3" fillId="7" borderId="191" xfId="0" applyFont="1" applyFill="1" applyBorder="1" applyAlignment="1">
      <alignment horizontal="distributed" vertical="center" justifyLastLine="1"/>
    </xf>
    <xf numFmtId="176" fontId="12" fillId="7" borderId="174" xfId="0" applyNumberFormat="1" applyFont="1" applyFill="1" applyBorder="1" applyAlignment="1">
      <alignment horizontal="right" vertical="center" indent="1"/>
    </xf>
    <xf numFmtId="0" fontId="3" fillId="7" borderId="43" xfId="0" applyFont="1" applyFill="1" applyBorder="1" applyAlignment="1">
      <alignment horizontal="distributed" vertical="center" indent="1"/>
    </xf>
    <xf numFmtId="176" fontId="12" fillId="7" borderId="200" xfId="0" applyNumberFormat="1" applyFont="1" applyFill="1" applyBorder="1" applyAlignment="1">
      <alignment horizontal="right" vertical="center" indent="1"/>
    </xf>
    <xf numFmtId="0" fontId="3" fillId="7" borderId="45" xfId="0" applyFont="1" applyFill="1" applyBorder="1" applyAlignment="1">
      <alignment horizontal="distributed" vertical="center" indent="1"/>
    </xf>
    <xf numFmtId="0" fontId="3" fillId="7" borderId="46" xfId="0" applyFont="1" applyFill="1" applyBorder="1" applyAlignment="1">
      <alignment horizontal="distributed" vertical="center" indent="1"/>
    </xf>
    <xf numFmtId="0" fontId="3" fillId="7" borderId="202" xfId="0" applyFont="1" applyFill="1" applyBorder="1" applyAlignment="1">
      <alignment horizontal="distributed" vertical="center" indent="1"/>
    </xf>
    <xf numFmtId="0" fontId="3" fillId="7" borderId="178" xfId="0" applyFont="1" applyFill="1" applyBorder="1" applyAlignment="1">
      <alignment horizontal="distributed" vertical="center" indent="1"/>
    </xf>
    <xf numFmtId="176" fontId="12" fillId="7" borderId="156" xfId="0" applyNumberFormat="1" applyFont="1" applyFill="1" applyBorder="1" applyAlignment="1">
      <alignment horizontal="right" vertical="center" indent="1"/>
    </xf>
    <xf numFmtId="176" fontId="12" fillId="7" borderId="208" xfId="0" applyNumberFormat="1" applyFont="1" applyFill="1" applyBorder="1" applyAlignment="1">
      <alignment horizontal="right" vertical="center" indent="1"/>
    </xf>
    <xf numFmtId="0" fontId="25" fillId="20" borderId="0" xfId="1" applyFont="1" applyFill="1" applyAlignment="1">
      <alignment horizontal="left" vertical="center" indent="1"/>
    </xf>
    <xf numFmtId="0" fontId="0" fillId="20" borderId="0" xfId="0" applyFill="1" applyAlignment="1">
      <alignment horizontal="left" vertical="center" indent="1"/>
    </xf>
    <xf numFmtId="0" fontId="25" fillId="14" borderId="0" xfId="1" applyFont="1" applyFill="1" applyAlignment="1">
      <alignment horizontal="left" vertical="center" indent="1"/>
    </xf>
    <xf numFmtId="0" fontId="25" fillId="2" borderId="0" xfId="1" applyFont="1" applyFill="1" applyAlignment="1">
      <alignment horizontal="left" vertical="center" indent="1"/>
    </xf>
    <xf numFmtId="176" fontId="0" fillId="2" borderId="20" xfId="0" applyNumberFormat="1" applyFill="1" applyBorder="1" applyProtection="1">
      <alignment vertical="center"/>
      <protection locked="0"/>
    </xf>
    <xf numFmtId="176" fontId="0" fillId="2" borderId="21" xfId="0" applyNumberFormat="1" applyFill="1" applyBorder="1" applyProtection="1">
      <alignment vertical="center"/>
      <protection locked="0"/>
    </xf>
    <xf numFmtId="176" fontId="0" fillId="2" borderId="90" xfId="0" applyNumberFormat="1" applyFill="1" applyBorder="1" applyProtection="1">
      <alignment vertical="center"/>
      <protection locked="0"/>
    </xf>
    <xf numFmtId="176" fontId="0" fillId="2" borderId="8" xfId="0" applyNumberFormat="1" applyFill="1" applyBorder="1" applyProtection="1">
      <alignment vertical="center"/>
      <protection locked="0"/>
    </xf>
    <xf numFmtId="176" fontId="0" fillId="2" borderId="1" xfId="0" applyNumberFormat="1" applyFill="1" applyBorder="1" applyProtection="1">
      <alignment vertical="center"/>
      <protection locked="0"/>
    </xf>
    <xf numFmtId="176" fontId="0" fillId="2" borderId="91" xfId="0" applyNumberFormat="1" applyFill="1" applyBorder="1" applyProtection="1">
      <alignment vertical="center"/>
      <protection locked="0"/>
    </xf>
    <xf numFmtId="176" fontId="0" fillId="2" borderId="30" xfId="0" applyNumberFormat="1" applyFill="1" applyBorder="1" applyProtection="1">
      <alignment vertical="center"/>
      <protection locked="0"/>
    </xf>
    <xf numFmtId="176" fontId="0" fillId="2" borderId="31" xfId="0" applyNumberFormat="1" applyFill="1" applyBorder="1" applyProtection="1">
      <alignment vertical="center"/>
      <protection locked="0"/>
    </xf>
    <xf numFmtId="176" fontId="0" fillId="2" borderId="92" xfId="0" applyNumberFormat="1" applyFill="1" applyBorder="1" applyProtection="1">
      <alignment vertical="center"/>
      <protection locked="0"/>
    </xf>
    <xf numFmtId="176" fontId="0" fillId="2" borderId="74" xfId="0" applyNumberFormat="1" applyFill="1" applyBorder="1" applyProtection="1">
      <alignment vertical="center"/>
      <protection locked="0"/>
    </xf>
    <xf numFmtId="176" fontId="0" fillId="2" borderId="75" xfId="0" applyNumberFormat="1" applyFill="1" applyBorder="1" applyProtection="1">
      <alignment vertical="center"/>
      <protection locked="0"/>
    </xf>
    <xf numFmtId="176" fontId="0" fillId="2" borderId="76" xfId="0" applyNumberFormat="1" applyFill="1" applyBorder="1" applyProtection="1">
      <alignment vertical="center"/>
      <protection locked="0"/>
    </xf>
    <xf numFmtId="0" fontId="3" fillId="2" borderId="13" xfId="0" applyFont="1" applyFill="1" applyBorder="1" applyAlignment="1" applyProtection="1">
      <alignment horizontal="center" vertical="center" wrapText="1" shrinkToFit="1"/>
      <protection locked="0"/>
    </xf>
    <xf numFmtId="176" fontId="0" fillId="2" borderId="24" xfId="0" applyNumberFormat="1" applyFill="1" applyBorder="1" applyProtection="1">
      <alignment vertical="center"/>
      <protection locked="0"/>
    </xf>
    <xf numFmtId="176" fontId="0" fillId="2" borderId="22" xfId="0" applyNumberFormat="1" applyFill="1" applyBorder="1" applyProtection="1">
      <alignment vertical="center"/>
      <protection locked="0"/>
    </xf>
    <xf numFmtId="176" fontId="0" fillId="2" borderId="10" xfId="0" applyNumberFormat="1" applyFill="1" applyBorder="1" applyProtection="1">
      <alignment vertical="center"/>
      <protection locked="0"/>
    </xf>
    <xf numFmtId="176" fontId="0" fillId="2" borderId="9" xfId="0" applyNumberFormat="1" applyFill="1" applyBorder="1" applyProtection="1">
      <alignment vertical="center"/>
      <protection locked="0"/>
    </xf>
    <xf numFmtId="176" fontId="0" fillId="2" borderId="4" xfId="0" applyNumberFormat="1" applyFill="1" applyBorder="1" applyProtection="1">
      <alignment vertical="center"/>
      <protection locked="0"/>
    </xf>
    <xf numFmtId="176" fontId="0" fillId="2" borderId="2" xfId="0" applyNumberFormat="1" applyFill="1" applyBorder="1" applyProtection="1">
      <alignment vertical="center"/>
      <protection locked="0"/>
    </xf>
    <xf numFmtId="0" fontId="3" fillId="2" borderId="13"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176" fontId="0" fillId="2" borderId="17" xfId="0" applyNumberFormat="1" applyFill="1" applyBorder="1" applyProtection="1">
      <alignment vertical="center"/>
      <protection locked="0"/>
    </xf>
    <xf numFmtId="176" fontId="0" fillId="2" borderId="38" xfId="0" applyNumberFormat="1" applyFill="1" applyBorder="1" applyProtection="1">
      <alignment vertical="center"/>
      <protection locked="0"/>
    </xf>
    <xf numFmtId="176" fontId="0" fillId="2" borderId="7" xfId="0" applyNumberFormat="1" applyFill="1" applyBorder="1" applyProtection="1">
      <alignment vertical="center"/>
      <protection locked="0"/>
    </xf>
    <xf numFmtId="176" fontId="0" fillId="2" borderId="18" xfId="0" applyNumberFormat="1" applyFill="1" applyBorder="1" applyProtection="1">
      <alignment vertical="center"/>
      <protection locked="0"/>
    </xf>
    <xf numFmtId="176" fontId="0" fillId="2" borderId="5" xfId="0" applyNumberFormat="1" applyFill="1" applyBorder="1" applyProtection="1">
      <alignment vertical="center"/>
      <protection locked="0"/>
    </xf>
    <xf numFmtId="176" fontId="0" fillId="2" borderId="42" xfId="0" applyNumberFormat="1" applyFill="1" applyBorder="1" applyProtection="1">
      <alignment vertical="center"/>
      <protection locked="0"/>
    </xf>
    <xf numFmtId="176" fontId="0" fillId="2" borderId="39" xfId="0" applyNumberFormat="1" applyFill="1" applyBorder="1" applyProtection="1">
      <alignment vertical="center"/>
      <protection locked="0"/>
    </xf>
    <xf numFmtId="176" fontId="0" fillId="2" borderId="40" xfId="0" applyNumberFormat="1" applyFill="1" applyBorder="1" applyProtection="1">
      <alignment vertical="center"/>
      <protection locked="0"/>
    </xf>
    <xf numFmtId="176" fontId="0" fillId="14" borderId="80" xfId="0" applyNumberFormat="1" applyFill="1" applyBorder="1">
      <alignment vertical="center"/>
    </xf>
    <xf numFmtId="176" fontId="0" fillId="2" borderId="23" xfId="0" applyNumberFormat="1" applyFill="1" applyBorder="1" applyProtection="1">
      <alignment vertical="center"/>
      <protection locked="0"/>
    </xf>
    <xf numFmtId="176" fontId="0" fillId="2" borderId="11" xfId="0" applyNumberFormat="1" applyFill="1" applyBorder="1" applyProtection="1">
      <alignment vertical="center"/>
      <protection locked="0"/>
    </xf>
    <xf numFmtId="176" fontId="0" fillId="2" borderId="32" xfId="0" applyNumberFormat="1" applyFill="1" applyBorder="1" applyProtection="1">
      <alignment vertical="center"/>
      <protection locked="0"/>
    </xf>
    <xf numFmtId="176" fontId="0" fillId="2" borderId="19" xfId="0" applyNumberFormat="1" applyFill="1" applyBorder="1" applyProtection="1">
      <alignment vertical="center"/>
      <protection locked="0"/>
    </xf>
    <xf numFmtId="176" fontId="0" fillId="2" borderId="41" xfId="0" applyNumberFormat="1" applyFill="1" applyBorder="1" applyProtection="1">
      <alignment vertical="center"/>
      <protection locked="0"/>
    </xf>
    <xf numFmtId="176" fontId="12" fillId="2" borderId="196" xfId="0" applyNumberFormat="1" applyFont="1" applyFill="1" applyBorder="1" applyAlignment="1" applyProtection="1">
      <alignment horizontal="right" vertical="center" indent="1"/>
      <protection locked="0"/>
    </xf>
    <xf numFmtId="176" fontId="0" fillId="2" borderId="161" xfId="0" applyNumberFormat="1" applyFill="1" applyBorder="1" applyProtection="1">
      <alignment vertical="center"/>
      <protection locked="0"/>
    </xf>
    <xf numFmtId="176" fontId="0" fillId="2" borderId="106" xfId="0" applyNumberFormat="1" applyFill="1" applyBorder="1" applyProtection="1">
      <alignment vertical="center"/>
      <protection locked="0"/>
    </xf>
    <xf numFmtId="176" fontId="0" fillId="2" borderId="166" xfId="0" applyNumberFormat="1" applyFill="1" applyBorder="1" applyProtection="1">
      <alignment vertical="center"/>
      <protection locked="0"/>
    </xf>
    <xf numFmtId="176" fontId="3" fillId="2" borderId="133" xfId="0" applyNumberFormat="1" applyFont="1" applyFill="1" applyBorder="1" applyAlignment="1" applyProtection="1">
      <alignment horizontal="right" vertical="center" indent="1"/>
      <protection locked="0"/>
    </xf>
    <xf numFmtId="176" fontId="3" fillId="2" borderId="123" xfId="0" applyNumberFormat="1" applyFont="1" applyFill="1" applyBorder="1" applyAlignment="1" applyProtection="1">
      <alignment horizontal="right" vertical="center" indent="1"/>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center" vertical="center" shrinkToFit="1"/>
      <protection locked="0"/>
    </xf>
    <xf numFmtId="0" fontId="0" fillId="2" borderId="181" xfId="0" applyFill="1" applyBorder="1" applyAlignment="1" applyProtection="1">
      <alignment horizontal="center" vertical="center"/>
      <protection locked="0"/>
    </xf>
    <xf numFmtId="0" fontId="0" fillId="2" borderId="110"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31" xfId="0" applyFill="1" applyBorder="1" applyAlignment="1" applyProtection="1">
      <alignment horizontal="center" vertical="center" shrinkToFit="1"/>
      <protection locked="0"/>
    </xf>
    <xf numFmtId="0" fontId="0" fillId="2" borderId="166" xfId="0" applyFill="1" applyBorder="1" applyAlignment="1" applyProtection="1">
      <alignment horizontal="center" vertical="center"/>
      <protection locked="0"/>
    </xf>
    <xf numFmtId="9" fontId="12" fillId="2" borderId="200" xfId="0" applyNumberFormat="1" applyFont="1" applyFill="1" applyBorder="1" applyAlignment="1" applyProtection="1">
      <alignment horizontal="right" vertical="center" indent="1"/>
      <protection locked="0"/>
    </xf>
    <xf numFmtId="176" fontId="12" fillId="2" borderId="201" xfId="0" applyNumberFormat="1" applyFont="1" applyFill="1" applyBorder="1" applyAlignment="1" applyProtection="1">
      <alignment horizontal="right" vertical="center" indent="1"/>
      <protection locked="0"/>
    </xf>
    <xf numFmtId="176" fontId="12" fillId="2" borderId="204" xfId="0" applyNumberFormat="1" applyFont="1" applyFill="1" applyBorder="1" applyAlignment="1" applyProtection="1">
      <alignment horizontal="right" vertical="center" indent="1"/>
      <protection locked="0"/>
    </xf>
    <xf numFmtId="176" fontId="12" fillId="7" borderId="172" xfId="0" applyNumberFormat="1" applyFont="1" applyFill="1" applyBorder="1" applyAlignment="1">
      <alignment horizontal="right" vertical="center" indent="1"/>
    </xf>
    <xf numFmtId="0" fontId="0" fillId="2" borderId="49" xfId="0" applyFill="1" applyBorder="1" applyAlignment="1" applyProtection="1">
      <alignment horizontal="center" vertical="center"/>
      <protection locked="0"/>
    </xf>
    <xf numFmtId="176" fontId="0" fillId="2" borderId="160" xfId="0" applyNumberFormat="1" applyFill="1" applyBorder="1" applyProtection="1">
      <alignment vertical="center"/>
      <protection locked="0"/>
    </xf>
    <xf numFmtId="176" fontId="12" fillId="2" borderId="212" xfId="0" applyNumberFormat="1" applyFont="1" applyFill="1" applyBorder="1" applyAlignment="1" applyProtection="1">
      <alignment horizontal="right" vertical="center" indent="1"/>
      <protection locked="0"/>
    </xf>
    <xf numFmtId="176" fontId="12" fillId="2" borderId="146" xfId="0" applyNumberFormat="1" applyFont="1" applyFill="1" applyBorder="1" applyAlignment="1" applyProtection="1">
      <alignment horizontal="right" vertical="center" indent="1"/>
      <protection locked="0"/>
    </xf>
    <xf numFmtId="0" fontId="3" fillId="7" borderId="248" xfId="0" applyFont="1" applyFill="1" applyBorder="1" applyAlignment="1">
      <alignment horizontal="center" vertical="center"/>
    </xf>
    <xf numFmtId="176" fontId="3" fillId="7" borderId="249" xfId="0" applyNumberFormat="1" applyFont="1" applyFill="1" applyBorder="1">
      <alignment vertical="center"/>
    </xf>
    <xf numFmtId="49" fontId="0" fillId="12" borderId="0" xfId="0" applyNumberFormat="1" applyFill="1" applyAlignment="1">
      <alignment vertical="center" wrapText="1"/>
    </xf>
    <xf numFmtId="49" fontId="0" fillId="2" borderId="0" xfId="0" applyNumberFormat="1" applyFill="1" applyAlignment="1">
      <alignment vertical="center"/>
    </xf>
    <xf numFmtId="0" fontId="28" fillId="21" borderId="0" xfId="1" applyFont="1" applyFill="1" applyAlignment="1">
      <alignment horizontal="left" vertical="center" indent="1"/>
    </xf>
    <xf numFmtId="0" fontId="29" fillId="21" borderId="0" xfId="1" applyFont="1" applyFill="1" applyAlignment="1">
      <alignment horizontal="left" vertical="center" indent="1"/>
    </xf>
    <xf numFmtId="49" fontId="28" fillId="21" borderId="0" xfId="1" applyNumberFormat="1" applyFont="1" applyFill="1" applyAlignment="1">
      <alignment horizontal="left" vertical="center" indent="1"/>
    </xf>
    <xf numFmtId="49" fontId="21" fillId="22" borderId="0" xfId="0" applyNumberFormat="1" applyFont="1" applyFill="1" applyAlignment="1">
      <alignment horizontal="left" vertical="center" indent="1"/>
    </xf>
    <xf numFmtId="0" fontId="21" fillId="22" borderId="0" xfId="0" applyFont="1" applyFill="1" applyAlignment="1">
      <alignment horizontal="left" vertical="center" indent="1"/>
    </xf>
    <xf numFmtId="49" fontId="4" fillId="23" borderId="0" xfId="0" applyNumberFormat="1" applyFont="1" applyFill="1" applyAlignment="1">
      <alignment horizontal="left" vertical="center" indent="1"/>
    </xf>
    <xf numFmtId="0" fontId="5" fillId="23" borderId="0" xfId="0" applyFont="1" applyFill="1" applyAlignment="1">
      <alignment horizontal="left" vertical="center" indent="1"/>
    </xf>
    <xf numFmtId="49" fontId="21" fillId="16" borderId="0" xfId="0" applyNumberFormat="1" applyFont="1" applyFill="1" applyAlignment="1">
      <alignment horizontal="left" vertical="center" indent="1"/>
    </xf>
    <xf numFmtId="0" fontId="13" fillId="16" borderId="0" xfId="0" applyFont="1" applyFill="1" applyAlignment="1">
      <alignment horizontal="left" vertical="center" indent="1"/>
    </xf>
    <xf numFmtId="49" fontId="0" fillId="2" borderId="0" xfId="0" applyNumberFormat="1" applyFill="1" applyAlignment="1">
      <alignment vertical="center"/>
    </xf>
    <xf numFmtId="0" fontId="23" fillId="22" borderId="130" xfId="0" applyFont="1" applyFill="1" applyBorder="1" applyAlignment="1" applyProtection="1">
      <alignment horizontal="left" vertical="center" wrapText="1" indent="1"/>
    </xf>
    <xf numFmtId="0" fontId="23" fillId="22" borderId="126" xfId="0" applyFont="1" applyFill="1" applyBorder="1" applyAlignment="1" applyProtection="1">
      <alignment horizontal="left" vertical="center" wrapText="1" indent="1"/>
    </xf>
    <xf numFmtId="0" fontId="23" fillId="22" borderId="127" xfId="0" applyFont="1" applyFill="1" applyBorder="1" applyAlignment="1" applyProtection="1">
      <alignment horizontal="left" vertical="center" wrapText="1" indent="1"/>
    </xf>
    <xf numFmtId="49" fontId="26" fillId="23" borderId="0" xfId="1" applyNumberFormat="1" applyFont="1" applyFill="1" applyAlignment="1">
      <alignment horizontal="left" vertical="center" wrapText="1" indent="1"/>
    </xf>
    <xf numFmtId="0" fontId="27" fillId="23" borderId="0" xfId="1" applyFont="1" applyFill="1" applyAlignment="1">
      <alignment horizontal="left" vertical="center" wrapText="1" indent="1"/>
    </xf>
    <xf numFmtId="0" fontId="27" fillId="0" borderId="0" xfId="1" applyFont="1" applyAlignment="1">
      <alignment horizontal="left" vertical="center" wrapText="1" indent="1"/>
    </xf>
    <xf numFmtId="0" fontId="25" fillId="20" borderId="0" xfId="1" applyFont="1" applyFill="1" applyAlignment="1">
      <alignment horizontal="left" vertical="center" indent="1"/>
    </xf>
    <xf numFmtId="0" fontId="0" fillId="20" borderId="0" xfId="0" applyFill="1" applyAlignment="1">
      <alignment horizontal="left" vertical="center" indent="1"/>
    </xf>
    <xf numFmtId="0" fontId="3" fillId="7" borderId="47" xfId="0" applyFont="1" applyFill="1" applyBorder="1" applyAlignment="1">
      <alignment horizontal="distributed" vertical="center" indent="1"/>
    </xf>
    <xf numFmtId="0" fontId="0" fillId="7" borderId="228" xfId="0" applyFill="1" applyBorder="1" applyAlignment="1">
      <alignment horizontal="distributed" vertical="center" indent="1"/>
    </xf>
    <xf numFmtId="0" fontId="13" fillId="21" borderId="0" xfId="0" applyFont="1" applyFill="1" applyAlignment="1">
      <alignment horizontal="distributed" vertical="center" indent="2"/>
    </xf>
    <xf numFmtId="0" fontId="0" fillId="0" borderId="0" xfId="0" applyAlignment="1">
      <alignment horizontal="distributed" vertical="center" indent="2"/>
    </xf>
    <xf numFmtId="0" fontId="12" fillId="7" borderId="43" xfId="0" applyFont="1" applyFill="1" applyBorder="1" applyAlignment="1">
      <alignment horizontal="center" vertical="center" wrapText="1"/>
    </xf>
    <xf numFmtId="0" fontId="15" fillId="7" borderId="67" xfId="0" applyFont="1" applyFill="1" applyBorder="1" applyAlignment="1">
      <alignment horizontal="center" vertical="center"/>
    </xf>
    <xf numFmtId="0" fontId="15" fillId="7" borderId="50" xfId="0" applyFont="1" applyFill="1" applyBorder="1" applyAlignment="1">
      <alignment horizontal="center" vertical="center"/>
    </xf>
    <xf numFmtId="0" fontId="15" fillId="7" borderId="72" xfId="0" applyFont="1" applyFill="1" applyBorder="1" applyAlignment="1">
      <alignment horizontal="center" vertical="center"/>
    </xf>
    <xf numFmtId="176" fontId="19" fillId="7" borderId="200" xfId="0" applyNumberFormat="1" applyFont="1" applyFill="1" applyBorder="1" applyAlignment="1">
      <alignment horizontal="right" vertical="center" indent="1"/>
    </xf>
    <xf numFmtId="0" fontId="18" fillId="7" borderId="207" xfId="0" applyFont="1" applyFill="1" applyBorder="1" applyAlignment="1">
      <alignment horizontal="right" vertical="center" indent="1"/>
    </xf>
    <xf numFmtId="0" fontId="3" fillId="7" borderId="193" xfId="0" applyFont="1" applyFill="1" applyBorder="1" applyAlignment="1">
      <alignment horizontal="distributed" vertical="center" indent="1"/>
    </xf>
    <xf numFmtId="0" fontId="0" fillId="7" borderId="183" xfId="0" applyFill="1" applyBorder="1" applyAlignment="1">
      <alignment horizontal="distributed" vertical="center" indent="1"/>
    </xf>
    <xf numFmtId="0" fontId="3" fillId="7" borderId="191" xfId="0" applyFont="1" applyFill="1" applyBorder="1" applyAlignment="1">
      <alignment horizontal="distributed" vertical="center" indent="1"/>
    </xf>
    <xf numFmtId="0" fontId="0" fillId="7" borderId="225" xfId="0" applyFill="1" applyBorder="1" applyAlignment="1">
      <alignment horizontal="distributed" vertical="center" indent="1"/>
    </xf>
    <xf numFmtId="0" fontId="3" fillId="7" borderId="202" xfId="0" applyFont="1" applyFill="1" applyBorder="1" applyAlignment="1">
      <alignment horizontal="distributed" vertical="center" indent="1"/>
    </xf>
    <xf numFmtId="0" fontId="0" fillId="7" borderId="226" xfId="0" applyFill="1" applyBorder="1" applyAlignment="1">
      <alignment horizontal="distributed" vertical="center" indent="1"/>
    </xf>
    <xf numFmtId="0" fontId="3" fillId="7" borderId="46" xfId="0" applyFont="1" applyFill="1" applyBorder="1" applyAlignment="1">
      <alignment horizontal="distributed" vertical="center" indent="1"/>
    </xf>
    <xf numFmtId="0" fontId="0" fillId="7" borderId="111" xfId="0" applyFill="1" applyBorder="1" applyAlignment="1">
      <alignment horizontal="distributed" vertical="center" indent="1"/>
    </xf>
    <xf numFmtId="0" fontId="3" fillId="7" borderId="249" xfId="0" applyFont="1" applyFill="1" applyBorder="1" applyAlignment="1">
      <alignment horizontal="center" vertical="center"/>
    </xf>
    <xf numFmtId="0" fontId="0" fillId="7" borderId="250" xfId="0" applyFill="1" applyBorder="1" applyAlignment="1">
      <alignment horizontal="center" vertical="center"/>
    </xf>
    <xf numFmtId="0" fontId="3" fillId="7" borderId="205" xfId="0" applyFont="1" applyFill="1" applyBorder="1" applyAlignment="1">
      <alignment horizontal="center" vertical="center"/>
    </xf>
    <xf numFmtId="0" fontId="0" fillId="7" borderId="206" xfId="0" applyFill="1" applyBorder="1" applyAlignment="1">
      <alignment horizontal="center" vertical="center"/>
    </xf>
    <xf numFmtId="0" fontId="1" fillId="12" borderId="43" xfId="0" applyFont="1" applyFill="1" applyBorder="1" applyAlignment="1">
      <alignment horizontal="left" vertical="center" indent="1"/>
    </xf>
    <xf numFmtId="0" fontId="3" fillId="12" borderId="67" xfId="0" applyFont="1" applyFill="1" applyBorder="1" applyAlignment="1">
      <alignment horizontal="left" vertical="center" indent="1"/>
    </xf>
    <xf numFmtId="0" fontId="0" fillId="12" borderId="81" xfId="0" applyFill="1" applyBorder="1" applyAlignment="1">
      <alignment horizontal="left" vertical="center" indent="1"/>
    </xf>
    <xf numFmtId="0" fontId="3" fillId="7" borderId="105" xfId="0" applyFont="1" applyFill="1" applyBorder="1" applyAlignment="1">
      <alignment horizontal="center" vertical="center"/>
    </xf>
    <xf numFmtId="0" fontId="0" fillId="7" borderId="164" xfId="0" applyFill="1" applyBorder="1" applyAlignment="1">
      <alignment horizontal="center" vertical="center"/>
    </xf>
    <xf numFmtId="0" fontId="3" fillId="7" borderId="31" xfId="0" applyFont="1" applyFill="1" applyBorder="1" applyAlignment="1">
      <alignment horizontal="center" vertical="center"/>
    </xf>
    <xf numFmtId="0" fontId="0" fillId="7" borderId="166" xfId="0" applyFill="1" applyBorder="1" applyAlignment="1">
      <alignment horizontal="center" vertical="center"/>
    </xf>
    <xf numFmtId="0" fontId="3" fillId="7" borderId="224" xfId="0" applyFont="1" applyFill="1" applyBorder="1" applyAlignment="1">
      <alignment horizontal="center" vertical="center" shrinkToFit="1"/>
    </xf>
    <xf numFmtId="0" fontId="0" fillId="7" borderId="139" xfId="0" applyFill="1" applyBorder="1" applyAlignment="1">
      <alignment horizontal="center" vertical="center" shrinkToFit="1"/>
    </xf>
    <xf numFmtId="0" fontId="3" fillId="12" borderId="173" xfId="0" applyFont="1" applyFill="1" applyBorder="1" applyAlignment="1">
      <alignment horizontal="left" vertical="center" indent="1"/>
    </xf>
    <xf numFmtId="0" fontId="3" fillId="12" borderId="206" xfId="0" applyFont="1" applyFill="1" applyBorder="1" applyAlignment="1">
      <alignment horizontal="left" vertical="center" indent="1"/>
    </xf>
    <xf numFmtId="0" fontId="25" fillId="14" borderId="0" xfId="1" applyFont="1" applyFill="1" applyAlignment="1">
      <alignment horizontal="left" vertical="center" indent="1"/>
    </xf>
    <xf numFmtId="0" fontId="0" fillId="14" borderId="0" xfId="0" applyFill="1" applyAlignment="1">
      <alignment horizontal="left" vertical="center" indent="1"/>
    </xf>
    <xf numFmtId="0" fontId="0" fillId="0" borderId="0" xfId="0" applyAlignment="1">
      <alignment horizontal="left" vertical="center" wrapText="1" indent="1"/>
    </xf>
    <xf numFmtId="0" fontId="3" fillId="12" borderId="174" xfId="0" applyFont="1" applyFill="1" applyBorder="1" applyAlignment="1">
      <alignment vertical="center"/>
    </xf>
    <xf numFmtId="0" fontId="3" fillId="12" borderId="167" xfId="0" applyFont="1" applyFill="1" applyBorder="1" applyAlignment="1">
      <alignment vertical="center"/>
    </xf>
    <xf numFmtId="0" fontId="14" fillId="12" borderId="121" xfId="0" applyFont="1" applyFill="1" applyBorder="1" applyAlignment="1">
      <alignment vertical="center" wrapText="1"/>
    </xf>
    <xf numFmtId="0" fontId="0" fillId="12" borderId="122" xfId="0" applyFill="1" applyBorder="1" applyAlignment="1">
      <alignment vertical="center"/>
    </xf>
    <xf numFmtId="0" fontId="0" fillId="12" borderId="180" xfId="0" applyFill="1" applyBorder="1" applyAlignment="1">
      <alignment vertical="center"/>
    </xf>
    <xf numFmtId="0" fontId="0" fillId="12" borderId="132" xfId="0" applyFill="1" applyBorder="1" applyAlignment="1">
      <alignment vertical="center"/>
    </xf>
    <xf numFmtId="0" fontId="0" fillId="12" borderId="0" xfId="0" applyFill="1" applyBorder="1" applyAlignment="1">
      <alignment vertical="center"/>
    </xf>
    <xf numFmtId="0" fontId="0" fillId="12" borderId="135" xfId="0" applyFill="1" applyBorder="1" applyAlignment="1">
      <alignment vertical="center"/>
    </xf>
    <xf numFmtId="0" fontId="0" fillId="12" borderId="133" xfId="0" applyFill="1" applyBorder="1" applyAlignment="1">
      <alignment vertical="center"/>
    </xf>
    <xf numFmtId="0" fontId="0" fillId="12" borderId="113" xfId="0" applyFill="1" applyBorder="1" applyAlignment="1">
      <alignment vertical="center"/>
    </xf>
    <xf numFmtId="0" fontId="0" fillId="12" borderId="197" xfId="0" applyFill="1" applyBorder="1" applyAlignment="1">
      <alignment vertical="center"/>
    </xf>
    <xf numFmtId="0" fontId="0" fillId="12" borderId="198" xfId="0" applyFill="1" applyBorder="1" applyAlignment="1">
      <alignment vertical="center"/>
    </xf>
    <xf numFmtId="0" fontId="0" fillId="12" borderId="199" xfId="0" applyFill="1" applyBorder="1" applyAlignment="1">
      <alignment vertical="center"/>
    </xf>
    <xf numFmtId="0" fontId="0" fillId="12" borderId="139" xfId="0" applyFill="1" applyBorder="1" applyAlignment="1">
      <alignment vertical="center"/>
    </xf>
    <xf numFmtId="0" fontId="8" fillId="11" borderId="169" xfId="0" applyFont="1" applyFill="1" applyBorder="1" applyAlignment="1">
      <alignment horizontal="center" vertical="center" wrapText="1"/>
    </xf>
    <xf numFmtId="0" fontId="9" fillId="11" borderId="168" xfId="0" applyFont="1" applyFill="1" applyBorder="1" applyAlignment="1">
      <alignment horizontal="center" vertical="center" wrapText="1"/>
    </xf>
    <xf numFmtId="0" fontId="0" fillId="2" borderId="2" xfId="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84" xfId="0" applyFill="1" applyBorder="1" applyAlignment="1" applyProtection="1">
      <alignment horizontal="center" vertical="center" shrinkToFit="1"/>
      <protection locked="0"/>
    </xf>
    <xf numFmtId="0" fontId="10" fillId="11" borderId="169" xfId="0" applyFont="1" applyFill="1" applyBorder="1" applyAlignment="1">
      <alignment horizontal="center" vertical="center" wrapText="1"/>
    </xf>
    <xf numFmtId="0" fontId="11" fillId="11" borderId="170" xfId="0" applyFont="1" applyFill="1" applyBorder="1" applyAlignment="1">
      <alignment horizontal="center" vertical="center"/>
    </xf>
    <xf numFmtId="0" fontId="11" fillId="11" borderId="171" xfId="0" applyFont="1" applyFill="1" applyBorder="1" applyAlignment="1">
      <alignment horizontal="center" vertical="center"/>
    </xf>
    <xf numFmtId="0" fontId="3" fillId="11" borderId="193" xfId="0" applyFont="1" applyFill="1" applyBorder="1" applyAlignment="1">
      <alignment horizontal="distributed" vertical="center" indent="1"/>
    </xf>
    <xf numFmtId="0" fontId="3" fillId="11" borderId="46" xfId="0" applyFont="1" applyFill="1" applyBorder="1" applyAlignment="1">
      <alignment horizontal="distributed" vertical="center" indent="1"/>
    </xf>
    <xf numFmtId="0" fontId="3" fillId="12" borderId="141" xfId="0" applyFont="1" applyFill="1" applyBorder="1" applyAlignment="1">
      <alignment horizontal="distributed" vertical="center" indent="1"/>
    </xf>
    <xf numFmtId="0" fontId="3" fillId="12" borderId="142" xfId="0" applyFont="1" applyFill="1" applyBorder="1" applyAlignment="1">
      <alignment horizontal="distributed" vertical="center" indent="1"/>
    </xf>
    <xf numFmtId="0" fontId="3" fillId="11" borderId="143" xfId="0" applyFont="1" applyFill="1" applyBorder="1" applyAlignment="1">
      <alignment horizontal="distributed" vertical="center" indent="1"/>
    </xf>
    <xf numFmtId="176" fontId="3" fillId="11" borderId="132" xfId="0" applyNumberFormat="1" applyFont="1" applyFill="1" applyBorder="1" applyAlignment="1">
      <alignment horizontal="right" vertical="center" indent="1"/>
    </xf>
    <xf numFmtId="0" fontId="3" fillId="11" borderId="132" xfId="0" applyFont="1" applyFill="1" applyBorder="1" applyAlignment="1">
      <alignment horizontal="right" vertical="center" indent="1"/>
    </xf>
    <xf numFmtId="0" fontId="13" fillId="15" borderId="0" xfId="0" applyFont="1" applyFill="1" applyAlignment="1">
      <alignment horizontal="distributed" vertical="center" indent="2"/>
    </xf>
    <xf numFmtId="0" fontId="3" fillId="12" borderId="145" xfId="0" applyFont="1" applyFill="1" applyBorder="1" applyAlignment="1">
      <alignment horizontal="distributed" vertical="center" indent="1"/>
    </xf>
    <xf numFmtId="0" fontId="3" fillId="12" borderId="48" xfId="0" applyFont="1" applyFill="1" applyBorder="1" applyAlignment="1">
      <alignment horizontal="distributed" vertical="center" indent="1"/>
    </xf>
    <xf numFmtId="176" fontId="3" fillId="2" borderId="121" xfId="0" applyNumberFormat="1" applyFont="1" applyFill="1" applyBorder="1" applyAlignment="1" applyProtection="1">
      <alignment horizontal="right" vertical="center" indent="1"/>
      <protection locked="0"/>
    </xf>
    <xf numFmtId="0" fontId="3" fillId="2" borderId="123" xfId="0" applyFont="1" applyFill="1" applyBorder="1" applyAlignment="1" applyProtection="1">
      <alignment horizontal="right" vertical="center" indent="1"/>
      <protection locked="0"/>
    </xf>
    <xf numFmtId="0" fontId="11" fillId="12" borderId="118" xfId="0" applyFont="1" applyFill="1" applyBorder="1" applyAlignment="1">
      <alignment horizontal="center" vertical="center"/>
    </xf>
    <xf numFmtId="0" fontId="0" fillId="0" borderId="117" xfId="0" applyBorder="1" applyAlignment="1">
      <alignment horizontal="center" vertical="center"/>
    </xf>
    <xf numFmtId="0" fontId="0" fillId="2" borderId="9" xfId="0" applyFill="1" applyBorder="1" applyAlignment="1" applyProtection="1">
      <alignment horizontal="left" vertical="center" indent="1" shrinkToFit="1"/>
      <protection locked="0"/>
    </xf>
    <xf numFmtId="0" fontId="0" fillId="2" borderId="10" xfId="0" applyFill="1" applyBorder="1" applyAlignment="1" applyProtection="1">
      <alignment horizontal="left" vertical="center" indent="1" shrinkToFit="1"/>
      <protection locked="0"/>
    </xf>
    <xf numFmtId="0" fontId="3" fillId="13" borderId="145" xfId="0" applyFont="1" applyFill="1" applyBorder="1" applyAlignment="1">
      <alignment horizontal="distributed" vertical="center" indent="1"/>
    </xf>
    <xf numFmtId="0" fontId="3" fillId="13" borderId="48" xfId="0" applyFont="1" applyFill="1" applyBorder="1" applyAlignment="1">
      <alignment horizontal="distributed" vertical="center" indent="1"/>
    </xf>
    <xf numFmtId="0" fontId="11" fillId="13" borderId="118" xfId="0" applyFont="1" applyFill="1" applyBorder="1" applyAlignment="1">
      <alignment horizontal="center" vertical="center"/>
    </xf>
    <xf numFmtId="0" fontId="0" fillId="13" borderId="117" xfId="0" applyFill="1" applyBorder="1" applyAlignment="1">
      <alignment horizontal="center" vertical="center"/>
    </xf>
    <xf numFmtId="176" fontId="3" fillId="11" borderId="194" xfId="0" applyNumberFormat="1" applyFont="1" applyFill="1" applyBorder="1" applyAlignment="1">
      <alignment horizontal="right" vertical="center" indent="1"/>
    </xf>
    <xf numFmtId="176" fontId="3" fillId="12" borderId="121" xfId="0" applyNumberFormat="1" applyFont="1" applyFill="1" applyBorder="1" applyAlignment="1">
      <alignment horizontal="right" vertical="center" indent="1"/>
    </xf>
    <xf numFmtId="0" fontId="3" fillId="12" borderId="157" xfId="0" applyFont="1" applyFill="1" applyBorder="1" applyAlignment="1">
      <alignment horizontal="right" vertical="center" indent="1"/>
    </xf>
    <xf numFmtId="0" fontId="3" fillId="2" borderId="130" xfId="0" applyFont="1" applyFill="1" applyBorder="1" applyAlignment="1" applyProtection="1">
      <alignment horizontal="left" vertical="center" indent="1"/>
      <protection locked="0"/>
    </xf>
    <xf numFmtId="0" fontId="3" fillId="0" borderId="126" xfId="0" applyFont="1" applyBorder="1" applyAlignment="1" applyProtection="1">
      <alignment horizontal="left" vertical="center" indent="1"/>
      <protection locked="0"/>
    </xf>
    <xf numFmtId="0" fontId="0" fillId="0" borderId="127" xfId="0" applyBorder="1" applyAlignment="1" applyProtection="1">
      <alignment horizontal="left" vertical="center" indent="1"/>
      <protection locked="0"/>
    </xf>
    <xf numFmtId="0" fontId="0" fillId="2" borderId="0" xfId="0" applyFill="1" applyAlignment="1">
      <alignment vertical="center"/>
    </xf>
    <xf numFmtId="0" fontId="0" fillId="0" borderId="0" xfId="0" applyAlignment="1">
      <alignment vertical="center"/>
    </xf>
    <xf numFmtId="0" fontId="0" fillId="12" borderId="205" xfId="0" applyFill="1" applyBorder="1" applyAlignment="1">
      <alignment vertical="center"/>
    </xf>
    <xf numFmtId="0" fontId="0" fillId="12" borderId="173" xfId="0" applyFill="1" applyBorder="1" applyAlignment="1">
      <alignment vertical="center"/>
    </xf>
    <xf numFmtId="0" fontId="0" fillId="12" borderId="206" xfId="0" applyFill="1" applyBorder="1" applyAlignment="1">
      <alignment vertical="center"/>
    </xf>
    <xf numFmtId="0" fontId="3" fillId="13" borderId="143" xfId="0" applyFont="1" applyFill="1" applyBorder="1" applyAlignment="1">
      <alignment horizontal="distributed" vertical="center" indent="1"/>
    </xf>
    <xf numFmtId="0" fontId="3" fillId="2" borderId="132" xfId="0" applyFont="1" applyFill="1" applyBorder="1" applyAlignment="1" applyProtection="1">
      <alignment horizontal="right" vertical="center" indent="1"/>
      <protection locked="0"/>
    </xf>
    <xf numFmtId="0" fontId="0" fillId="2" borderId="2" xfId="0" applyFill="1" applyBorder="1" applyAlignment="1" applyProtection="1">
      <alignment horizontal="left" vertical="center" indent="1" shrinkToFit="1"/>
      <protection locked="0"/>
    </xf>
    <xf numFmtId="0" fontId="0" fillId="2" borderId="4" xfId="0" applyFill="1" applyBorder="1" applyAlignment="1" applyProtection="1">
      <alignment horizontal="left" vertical="center" indent="1" shrinkToFit="1"/>
      <protection locked="0"/>
    </xf>
    <xf numFmtId="0" fontId="23" fillId="22" borderId="130" xfId="0" applyFont="1" applyFill="1" applyBorder="1" applyAlignment="1">
      <alignment horizontal="left" vertical="center" wrapText="1" indent="1"/>
    </xf>
    <xf numFmtId="0" fontId="6" fillId="0" borderId="126" xfId="0" applyFont="1" applyBorder="1" applyAlignment="1">
      <alignment horizontal="left" vertical="center" wrapText="1" indent="1"/>
    </xf>
    <xf numFmtId="0" fontId="0" fillId="0" borderId="127" xfId="0" applyBorder="1" applyAlignment="1">
      <alignment horizontal="left" vertical="center" wrapText="1" indent="1"/>
    </xf>
    <xf numFmtId="0" fontId="3" fillId="2" borderId="174" xfId="0" applyFont="1" applyFill="1" applyBorder="1" applyAlignment="1">
      <alignment vertical="center"/>
    </xf>
    <xf numFmtId="0" fontId="3" fillId="2" borderId="167" xfId="0" applyFont="1" applyFill="1" applyBorder="1" applyAlignment="1">
      <alignment vertical="center"/>
    </xf>
    <xf numFmtId="0" fontId="4" fillId="10" borderId="0" xfId="0" applyFont="1" applyFill="1" applyAlignment="1">
      <alignment horizontal="left" vertical="center" indent="1"/>
    </xf>
    <xf numFmtId="0" fontId="5" fillId="10" borderId="0" xfId="0" applyFont="1" applyFill="1" applyAlignment="1">
      <alignment horizontal="left" vertical="center" indent="1"/>
    </xf>
    <xf numFmtId="0" fontId="6" fillId="10" borderId="0" xfId="0" applyFont="1" applyFill="1" applyAlignment="1">
      <alignment horizontal="left" vertical="center" indent="1"/>
    </xf>
    <xf numFmtId="0" fontId="0" fillId="0" borderId="126" xfId="0" applyBorder="1" applyAlignment="1">
      <alignment horizontal="left" vertical="center" wrapText="1" indent="1"/>
    </xf>
    <xf numFmtId="0" fontId="0" fillId="0" borderId="0" xfId="0" applyAlignment="1">
      <alignment horizontal="left" vertical="center" indent="1"/>
    </xf>
    <xf numFmtId="176" fontId="12" fillId="17" borderId="50" xfId="0" applyNumberFormat="1" applyFont="1" applyFill="1" applyBorder="1" applyAlignment="1">
      <alignment horizontal="distributed" vertical="center" indent="1"/>
    </xf>
    <xf numFmtId="0" fontId="15" fillId="17" borderId="72" xfId="0" applyFont="1" applyFill="1" applyBorder="1" applyAlignment="1">
      <alignment horizontal="distributed" vertical="center" indent="1"/>
    </xf>
    <xf numFmtId="0" fontId="15" fillId="17" borderId="29" xfId="0" applyFont="1" applyFill="1" applyBorder="1" applyAlignment="1">
      <alignment horizontal="distributed" vertical="center" indent="1"/>
    </xf>
    <xf numFmtId="177" fontId="12" fillId="17" borderId="27" xfId="0" applyNumberFormat="1" applyFont="1" applyFill="1" applyBorder="1" applyAlignment="1">
      <alignment horizontal="right" vertical="center" indent="1"/>
    </xf>
    <xf numFmtId="0" fontId="15" fillId="17" borderId="88" xfId="0" applyFont="1" applyFill="1" applyBorder="1" applyAlignment="1">
      <alignment horizontal="right" vertical="center" indent="1"/>
    </xf>
    <xf numFmtId="0" fontId="25" fillId="2" borderId="0" xfId="1" applyFont="1" applyFill="1" applyAlignment="1">
      <alignment horizontal="left" vertical="center" indent="1"/>
    </xf>
    <xf numFmtId="0" fontId="0" fillId="2" borderId="0" xfId="0" applyFill="1" applyAlignment="1">
      <alignment horizontal="left" vertical="center" indent="1"/>
    </xf>
    <xf numFmtId="176" fontId="3" fillId="17" borderId="192" xfId="0" applyNumberFormat="1" applyFont="1" applyFill="1" applyBorder="1" applyAlignment="1">
      <alignment horizontal="center" vertical="center" textRotation="255"/>
    </xf>
    <xf numFmtId="0" fontId="3" fillId="17" borderId="235" xfId="0" applyFont="1" applyFill="1" applyBorder="1" applyAlignment="1">
      <alignment horizontal="center" vertical="center" textRotation="255"/>
    </xf>
    <xf numFmtId="176" fontId="0" fillId="19" borderId="133" xfId="0" applyNumberFormat="1" applyFill="1" applyBorder="1" applyAlignment="1">
      <alignment horizontal="center" vertical="center"/>
    </xf>
    <xf numFmtId="0" fontId="0" fillId="19" borderId="116" xfId="0" applyFill="1" applyBorder="1" applyAlignment="1">
      <alignment horizontal="center" vertical="center"/>
    </xf>
    <xf numFmtId="176" fontId="0" fillId="19" borderId="112" xfId="0" applyNumberFormat="1" applyFill="1" applyBorder="1" applyAlignment="1">
      <alignment horizontal="center" vertical="center"/>
    </xf>
    <xf numFmtId="0" fontId="0" fillId="19" borderId="114" xfId="0" applyFill="1" applyBorder="1" applyAlignment="1">
      <alignment horizontal="center" vertical="center"/>
    </xf>
    <xf numFmtId="176" fontId="3" fillId="13" borderId="119" xfId="0" applyNumberFormat="1" applyFont="1" applyFill="1" applyBorder="1" applyAlignment="1">
      <alignment horizontal="center" vertical="center"/>
    </xf>
    <xf numFmtId="0" fontId="3" fillId="13" borderId="117" xfId="0" applyFont="1" applyFill="1" applyBorder="1" applyAlignment="1">
      <alignment horizontal="center" vertical="center"/>
    </xf>
    <xf numFmtId="176" fontId="3" fillId="13" borderId="125" xfId="0" applyNumberFormat="1" applyFont="1" applyFill="1" applyBorder="1" applyAlignment="1">
      <alignment horizontal="center" vertical="center"/>
    </xf>
    <xf numFmtId="0" fontId="3" fillId="13" borderId="4" xfId="0" applyFont="1" applyFill="1" applyBorder="1" applyAlignment="1">
      <alignment horizontal="center" vertical="center"/>
    </xf>
    <xf numFmtId="177" fontId="12" fillId="3" borderId="27" xfId="0" applyNumberFormat="1" applyFont="1" applyFill="1" applyBorder="1" applyAlignment="1">
      <alignment horizontal="right" vertical="center" indent="1"/>
    </xf>
    <xf numFmtId="0" fontId="15" fillId="3" borderId="88" xfId="0" applyFont="1" applyFill="1" applyBorder="1" applyAlignment="1">
      <alignment horizontal="right" vertical="center" indent="1"/>
    </xf>
    <xf numFmtId="176" fontId="3" fillId="3" borderId="192" xfId="0" applyNumberFormat="1" applyFont="1" applyFill="1" applyBorder="1" applyAlignment="1">
      <alignment horizontal="center" vertical="center" textRotation="255"/>
    </xf>
    <xf numFmtId="0" fontId="3" fillId="3" borderId="235" xfId="0" applyFont="1" applyFill="1" applyBorder="1" applyAlignment="1">
      <alignment horizontal="center" vertical="center" textRotation="255"/>
    </xf>
    <xf numFmtId="176" fontId="3" fillId="20" borderId="119" xfId="0" applyNumberFormat="1" applyFont="1" applyFill="1" applyBorder="1" applyAlignment="1">
      <alignment horizontal="center" vertical="center"/>
    </xf>
    <xf numFmtId="0" fontId="3" fillId="20" borderId="117" xfId="0" applyFont="1" applyFill="1" applyBorder="1" applyAlignment="1">
      <alignment horizontal="center" vertical="center"/>
    </xf>
    <xf numFmtId="176" fontId="3" fillId="20" borderId="125" xfId="0" applyNumberFormat="1" applyFont="1" applyFill="1" applyBorder="1" applyAlignment="1">
      <alignment horizontal="center" vertical="center"/>
    </xf>
    <xf numFmtId="0" fontId="3" fillId="20" borderId="4" xfId="0" applyFont="1" applyFill="1" applyBorder="1" applyAlignment="1">
      <alignment horizontal="center" vertical="center"/>
    </xf>
    <xf numFmtId="176" fontId="0" fillId="20" borderId="133" xfId="0" applyNumberFormat="1" applyFill="1" applyBorder="1" applyAlignment="1">
      <alignment horizontal="center" vertical="center"/>
    </xf>
    <xf numFmtId="0" fontId="0" fillId="20" borderId="116" xfId="0" applyFill="1" applyBorder="1" applyAlignment="1">
      <alignment horizontal="center" vertical="center"/>
    </xf>
    <xf numFmtId="176" fontId="21" fillId="10" borderId="134" xfId="0" applyNumberFormat="1" applyFont="1" applyFill="1" applyBorder="1" applyAlignment="1">
      <alignment horizontal="distributed" vertical="center" indent="1"/>
    </xf>
    <xf numFmtId="0" fontId="13" fillId="10" borderId="241" xfId="0" applyFont="1" applyFill="1" applyBorder="1" applyAlignment="1">
      <alignment horizontal="distributed" vertical="center" indent="1"/>
    </xf>
    <xf numFmtId="0" fontId="13" fillId="10" borderId="154" xfId="0" applyFont="1" applyFill="1" applyBorder="1" applyAlignment="1">
      <alignment horizontal="distributed" vertical="center" indent="1"/>
    </xf>
    <xf numFmtId="0" fontId="13" fillId="10" borderId="242" xfId="0" applyFont="1" applyFill="1" applyBorder="1" applyAlignment="1">
      <alignment horizontal="distributed" vertical="center" indent="1"/>
    </xf>
    <xf numFmtId="0" fontId="13" fillId="10" borderId="243" xfId="0" applyFont="1" applyFill="1" applyBorder="1" applyAlignment="1">
      <alignment horizontal="distributed" vertical="center" indent="1"/>
    </xf>
    <xf numFmtId="0" fontId="13" fillId="10" borderId="244" xfId="0" applyFont="1" applyFill="1" applyBorder="1" applyAlignment="1">
      <alignment horizontal="distributed" vertical="center" indent="1"/>
    </xf>
    <xf numFmtId="176" fontId="12" fillId="7" borderId="50" xfId="0" applyNumberFormat="1" applyFont="1" applyFill="1" applyBorder="1" applyAlignment="1">
      <alignment horizontal="distributed" vertical="center" indent="1"/>
    </xf>
    <xf numFmtId="0" fontId="15" fillId="7" borderId="72" xfId="0" applyFont="1" applyFill="1" applyBorder="1" applyAlignment="1">
      <alignment horizontal="distributed" vertical="center" indent="1"/>
    </xf>
    <xf numFmtId="0" fontId="15" fillId="7" borderId="29" xfId="0" applyFont="1" applyFill="1" applyBorder="1" applyAlignment="1">
      <alignment horizontal="distributed" vertical="center" indent="1"/>
    </xf>
    <xf numFmtId="177" fontId="12" fillId="7" borderId="236" xfId="0" applyNumberFormat="1" applyFont="1" applyFill="1" applyBorder="1" applyAlignment="1">
      <alignment horizontal="right" vertical="center" indent="1"/>
    </xf>
    <xf numFmtId="177" fontId="12" fillId="7" borderId="206" xfId="0" applyNumberFormat="1" applyFont="1" applyFill="1" applyBorder="1" applyAlignment="1">
      <alignment horizontal="right" vertical="center" indent="1"/>
    </xf>
    <xf numFmtId="176" fontId="3" fillId="18" borderId="235" xfId="0" applyNumberFormat="1" applyFont="1" applyFill="1" applyBorder="1" applyAlignment="1">
      <alignment horizontal="center" vertical="distributed" textRotation="255" indent="1"/>
    </xf>
    <xf numFmtId="0" fontId="3" fillId="0" borderId="235" xfId="0" applyFont="1" applyBorder="1" applyAlignment="1">
      <alignment horizontal="center" vertical="distributed" textRotation="255" indent="1"/>
    </xf>
    <xf numFmtId="176" fontId="3" fillId="7" borderId="235" xfId="0" applyNumberFormat="1" applyFont="1" applyFill="1" applyBorder="1" applyAlignment="1">
      <alignment horizontal="center" vertical="distributed" textRotation="255" indent="1"/>
    </xf>
    <xf numFmtId="0" fontId="3" fillId="7" borderId="235" xfId="0" applyFont="1" applyFill="1" applyBorder="1" applyAlignment="1">
      <alignment horizontal="center" vertical="distributed" textRotation="255" indent="1"/>
    </xf>
    <xf numFmtId="176" fontId="3" fillId="11" borderId="175" xfId="0" applyNumberFormat="1" applyFont="1" applyFill="1" applyBorder="1" applyAlignment="1">
      <alignment horizontal="center" vertical="center" wrapText="1"/>
    </xf>
    <xf numFmtId="176" fontId="3" fillId="11" borderId="234" xfId="0" applyNumberFormat="1" applyFont="1" applyFill="1" applyBorder="1" applyAlignment="1">
      <alignment horizontal="center" vertical="center" wrapText="1"/>
    </xf>
    <xf numFmtId="176" fontId="3" fillId="11" borderId="176" xfId="0" applyNumberFormat="1" applyFont="1" applyFill="1" applyBorder="1" applyAlignment="1">
      <alignment horizontal="center" vertical="center" wrapText="1"/>
    </xf>
    <xf numFmtId="176" fontId="0" fillId="11" borderId="124" xfId="0" applyNumberFormat="1" applyFill="1" applyBorder="1" applyAlignment="1">
      <alignment horizontal="center" vertical="center"/>
    </xf>
    <xf numFmtId="176" fontId="0" fillId="11" borderId="115" xfId="0" applyNumberFormat="1" applyFill="1" applyBorder="1" applyAlignment="1">
      <alignment horizontal="center" vertical="center"/>
    </xf>
    <xf numFmtId="176" fontId="0" fillId="11" borderId="120" xfId="0" applyNumberFormat="1" applyFill="1" applyBorder="1" applyAlignment="1">
      <alignment horizontal="center" vertical="center"/>
    </xf>
    <xf numFmtId="176" fontId="0" fillId="2" borderId="239" xfId="0" applyNumberFormat="1" applyFill="1" applyBorder="1" applyAlignment="1">
      <alignment horizontal="distributed" vertical="center" indent="1"/>
    </xf>
    <xf numFmtId="176" fontId="0" fillId="2" borderId="71" xfId="0" applyNumberFormat="1" applyFill="1" applyBorder="1" applyAlignment="1">
      <alignment horizontal="distributed" vertical="center" indent="1"/>
    </xf>
    <xf numFmtId="176" fontId="0" fillId="2" borderId="42" xfId="0" applyNumberFormat="1" applyFill="1" applyBorder="1" applyAlignment="1">
      <alignment horizontal="distributed" vertical="center" indent="1"/>
    </xf>
    <xf numFmtId="176" fontId="3" fillId="11" borderId="237" xfId="0" applyNumberFormat="1" applyFont="1" applyFill="1" applyBorder="1" applyAlignment="1">
      <alignment horizontal="distributed" vertical="center" indent="1"/>
    </xf>
    <xf numFmtId="176" fontId="3" fillId="11" borderId="238" xfId="0" applyNumberFormat="1" applyFont="1" applyFill="1" applyBorder="1" applyAlignment="1">
      <alignment horizontal="distributed" vertical="center" indent="1"/>
    </xf>
    <xf numFmtId="176" fontId="3" fillId="11" borderId="233" xfId="0" applyNumberFormat="1" applyFont="1" applyFill="1" applyBorder="1" applyAlignment="1">
      <alignment horizontal="distributed" vertical="center" indent="1"/>
    </xf>
    <xf numFmtId="176" fontId="0" fillId="12" borderId="124" xfId="0" applyNumberFormat="1" applyFill="1" applyBorder="1" applyAlignment="1">
      <alignment horizontal="center" vertical="center"/>
    </xf>
    <xf numFmtId="176" fontId="0" fillId="12" borderId="115" xfId="0" applyNumberFormat="1" applyFill="1" applyBorder="1" applyAlignment="1">
      <alignment horizontal="center" vertical="center"/>
    </xf>
    <xf numFmtId="176" fontId="0" fillId="12" borderId="112" xfId="0" applyNumberFormat="1" applyFill="1" applyBorder="1" applyAlignment="1">
      <alignment horizontal="center" vertical="center"/>
    </xf>
    <xf numFmtId="0" fontId="0" fillId="12" borderId="114" xfId="0" applyFill="1" applyBorder="1" applyAlignment="1">
      <alignment horizontal="center" vertical="center"/>
    </xf>
    <xf numFmtId="176" fontId="3" fillId="12" borderId="233" xfId="0" applyNumberFormat="1" applyFont="1" applyFill="1" applyBorder="1" applyAlignment="1">
      <alignment horizontal="distributed" vertical="center" indent="1"/>
    </xf>
    <xf numFmtId="0" fontId="3" fillId="12" borderId="230" xfId="0" applyFont="1" applyFill="1" applyBorder="1" applyAlignment="1">
      <alignment horizontal="distributed" vertical="center" indent="1"/>
    </xf>
    <xf numFmtId="176" fontId="3" fillId="12" borderId="175" xfId="0" applyNumberFormat="1" applyFont="1" applyFill="1" applyBorder="1" applyAlignment="1">
      <alignment horizontal="center" vertical="center" wrapText="1"/>
    </xf>
    <xf numFmtId="0" fontId="3" fillId="0" borderId="234" xfId="0" applyFont="1" applyBorder="1" applyAlignment="1">
      <alignment horizontal="center" vertical="center"/>
    </xf>
    <xf numFmtId="0" fontId="3" fillId="0" borderId="176" xfId="0" applyFont="1" applyBorder="1" applyAlignment="1">
      <alignment horizontal="center" vertical="center"/>
    </xf>
    <xf numFmtId="0" fontId="0" fillId="12" borderId="116" xfId="0" applyFill="1" applyBorder="1" applyAlignment="1">
      <alignment horizontal="center" vertical="center"/>
    </xf>
    <xf numFmtId="176" fontId="0" fillId="20" borderId="112" xfId="0" applyNumberFormat="1" applyFill="1" applyBorder="1" applyAlignment="1">
      <alignment horizontal="center" vertical="center"/>
    </xf>
    <xf numFmtId="0" fontId="0" fillId="20" borderId="114" xfId="0" applyFill="1" applyBorder="1" applyAlignment="1">
      <alignment horizontal="center" vertical="center"/>
    </xf>
    <xf numFmtId="176" fontId="12" fillId="3" borderId="50" xfId="0" applyNumberFormat="1" applyFont="1" applyFill="1" applyBorder="1" applyAlignment="1">
      <alignment horizontal="distributed" vertical="center" indent="1"/>
    </xf>
    <xf numFmtId="0" fontId="15" fillId="3" borderId="72" xfId="0" applyFont="1" applyFill="1" applyBorder="1" applyAlignment="1">
      <alignment horizontal="distributed" vertical="center" indent="1"/>
    </xf>
    <xf numFmtId="0" fontId="15" fillId="3" borderId="29" xfId="0" applyFont="1" applyFill="1" applyBorder="1" applyAlignment="1">
      <alignment horizontal="distributed" vertical="center" indent="1"/>
    </xf>
    <xf numFmtId="176" fontId="0" fillId="11" borderId="112" xfId="0" applyNumberFormat="1" applyFill="1" applyBorder="1" applyAlignment="1">
      <alignment horizontal="center" vertical="center"/>
    </xf>
    <xf numFmtId="176" fontId="0" fillId="11" borderId="116" xfId="0" applyNumberFormat="1" applyFill="1" applyBorder="1" applyAlignment="1">
      <alignment horizontal="center" vertical="center"/>
    </xf>
    <xf numFmtId="176" fontId="0" fillId="11" borderId="114" xfId="0" applyNumberFormat="1" applyFill="1" applyBorder="1" applyAlignment="1">
      <alignment horizontal="center" vertical="center"/>
    </xf>
    <xf numFmtId="176" fontId="0" fillId="2" borderId="4" xfId="0" applyNumberFormat="1" applyFill="1" applyBorder="1" applyAlignment="1">
      <alignment horizontal="distributed" vertical="center" indent="1"/>
    </xf>
    <xf numFmtId="0" fontId="0" fillId="2" borderId="31" xfId="0" applyFill="1" applyBorder="1" applyAlignment="1">
      <alignment horizontal="distributed" vertical="center" indent="1"/>
    </xf>
    <xf numFmtId="176" fontId="12" fillId="4" borderId="50" xfId="0" applyNumberFormat="1" applyFont="1" applyFill="1" applyBorder="1" applyAlignment="1">
      <alignment horizontal="distributed" vertical="center" indent="1"/>
    </xf>
    <xf numFmtId="0" fontId="15" fillId="4" borderId="72" xfId="0" applyFont="1" applyFill="1" applyBorder="1" applyAlignment="1">
      <alignment horizontal="distributed" vertical="center" indent="1"/>
    </xf>
    <xf numFmtId="0" fontId="15" fillId="4" borderId="29" xfId="0" applyFont="1" applyFill="1" applyBorder="1" applyAlignment="1">
      <alignment horizontal="distributed" vertical="center" indent="1"/>
    </xf>
    <xf numFmtId="177" fontId="12" fillId="4" borderId="236" xfId="0" applyNumberFormat="1" applyFont="1" applyFill="1" applyBorder="1" applyAlignment="1">
      <alignment horizontal="right" vertical="center" indent="1"/>
    </xf>
    <xf numFmtId="0" fontId="15" fillId="0" borderId="206" xfId="0" applyFont="1" applyBorder="1" applyAlignment="1">
      <alignment horizontal="right" vertical="center" indent="1"/>
    </xf>
    <xf numFmtId="176" fontId="0" fillId="12" borderId="116" xfId="0" applyNumberFormat="1" applyFill="1" applyBorder="1" applyAlignment="1">
      <alignment horizontal="center" vertical="center"/>
    </xf>
    <xf numFmtId="0" fontId="0" fillId="12" borderId="120"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tabSelected="1" workbookViewId="0">
      <selection activeCell="B29" sqref="B29:C29"/>
    </sheetView>
  </sheetViews>
  <sheetFormatPr defaultRowHeight="13.5" x14ac:dyDescent="0.15"/>
  <cols>
    <col min="1" max="1" width="3.375" style="288" customWidth="1"/>
    <col min="2" max="2" width="4.75" style="290" bestFit="1" customWidth="1"/>
    <col min="3" max="3" width="126.75" style="289" customWidth="1"/>
    <col min="4" max="16384" width="9" style="288"/>
  </cols>
  <sheetData>
    <row r="1" spans="2:3" ht="15" customHeight="1" x14ac:dyDescent="0.15"/>
    <row r="2" spans="2:3" ht="33.75" customHeight="1" x14ac:dyDescent="0.15">
      <c r="B2" s="394" t="s">
        <v>207</v>
      </c>
      <c r="C2" s="395"/>
    </row>
    <row r="3" spans="2:3" ht="11.25" customHeight="1" x14ac:dyDescent="0.15"/>
    <row r="4" spans="2:3" ht="24.75" customHeight="1" x14ac:dyDescent="0.15">
      <c r="B4" s="392" t="s">
        <v>206</v>
      </c>
      <c r="C4" s="393"/>
    </row>
    <row r="5" spans="2:3" ht="36" customHeight="1" x14ac:dyDescent="0.15">
      <c r="B5" s="291" t="s">
        <v>195</v>
      </c>
      <c r="C5" s="292" t="s">
        <v>201</v>
      </c>
    </row>
    <row r="6" spans="2:3" ht="36" customHeight="1" x14ac:dyDescent="0.15">
      <c r="B6" s="293" t="s">
        <v>196</v>
      </c>
      <c r="C6" s="294" t="s">
        <v>199</v>
      </c>
    </row>
    <row r="7" spans="2:3" ht="49.5" customHeight="1" x14ac:dyDescent="0.15">
      <c r="B7" s="291" t="s">
        <v>198</v>
      </c>
      <c r="C7" s="292" t="s">
        <v>202</v>
      </c>
    </row>
    <row r="8" spans="2:3" ht="36" customHeight="1" x14ac:dyDescent="0.15">
      <c r="B8" s="293" t="s">
        <v>200</v>
      </c>
      <c r="C8" s="294" t="s">
        <v>203</v>
      </c>
    </row>
    <row r="9" spans="2:3" ht="46.5" customHeight="1" x14ac:dyDescent="0.15">
      <c r="B9" s="291" t="s">
        <v>197</v>
      </c>
      <c r="C9" s="292" t="s">
        <v>204</v>
      </c>
    </row>
    <row r="10" spans="2:3" ht="36" customHeight="1" x14ac:dyDescent="0.15">
      <c r="B10" s="293" t="s">
        <v>210</v>
      </c>
      <c r="C10" s="294" t="s">
        <v>211</v>
      </c>
    </row>
    <row r="11" spans="2:3" ht="24.75" customHeight="1" x14ac:dyDescent="0.15"/>
    <row r="12" spans="2:3" ht="24.75" customHeight="1" x14ac:dyDescent="0.15">
      <c r="B12" s="392" t="s">
        <v>205</v>
      </c>
      <c r="C12" s="393"/>
    </row>
    <row r="13" spans="2:3" ht="36" customHeight="1" x14ac:dyDescent="0.15">
      <c r="B13" s="291" t="s">
        <v>195</v>
      </c>
      <c r="C13" s="292" t="s">
        <v>208</v>
      </c>
    </row>
    <row r="14" spans="2:3" ht="36" customHeight="1" x14ac:dyDescent="0.15">
      <c r="B14" s="293" t="s">
        <v>196</v>
      </c>
      <c r="C14" s="294" t="s">
        <v>209</v>
      </c>
    </row>
    <row r="15" spans="2:3" ht="36" customHeight="1" x14ac:dyDescent="0.15">
      <c r="B15" s="291" t="s">
        <v>198</v>
      </c>
      <c r="C15" s="292" t="s">
        <v>212</v>
      </c>
    </row>
    <row r="16" spans="2:3" ht="36" customHeight="1" x14ac:dyDescent="0.15">
      <c r="B16" s="293" t="s">
        <v>200</v>
      </c>
      <c r="C16" s="294" t="s">
        <v>213</v>
      </c>
    </row>
    <row r="17" spans="1:3" ht="36" customHeight="1" x14ac:dyDescent="0.15">
      <c r="B17" s="291" t="s">
        <v>197</v>
      </c>
      <c r="C17" s="292" t="s">
        <v>216</v>
      </c>
    </row>
    <row r="18" spans="1:3" ht="24.75" customHeight="1" x14ac:dyDescent="0.15"/>
    <row r="19" spans="1:3" ht="24.75" customHeight="1" x14ac:dyDescent="0.15">
      <c r="B19" s="396" t="s">
        <v>214</v>
      </c>
      <c r="C19" s="397"/>
    </row>
    <row r="20" spans="1:3" ht="36" customHeight="1" x14ac:dyDescent="0.15">
      <c r="B20" s="291" t="s">
        <v>195</v>
      </c>
      <c r="C20" s="292" t="s">
        <v>217</v>
      </c>
    </row>
    <row r="21" spans="1:3" ht="36" customHeight="1" x14ac:dyDescent="0.15">
      <c r="B21" s="293" t="s">
        <v>196</v>
      </c>
      <c r="C21" s="294" t="s">
        <v>215</v>
      </c>
    </row>
    <row r="22" spans="1:3" ht="36" customHeight="1" x14ac:dyDescent="0.15">
      <c r="B22" s="291" t="s">
        <v>198</v>
      </c>
      <c r="C22" s="387" t="s">
        <v>236</v>
      </c>
    </row>
    <row r="23" spans="1:3" ht="47.25" customHeight="1" x14ac:dyDescent="0.15">
      <c r="B23" s="293" t="s">
        <v>200</v>
      </c>
      <c r="C23" s="294" t="s">
        <v>218</v>
      </c>
    </row>
    <row r="24" spans="1:3" ht="36" customHeight="1" x14ac:dyDescent="0.15">
      <c r="B24" s="291" t="s">
        <v>197</v>
      </c>
      <c r="C24" s="292" t="s">
        <v>235</v>
      </c>
    </row>
    <row r="25" spans="1:3" ht="47.25" customHeight="1" x14ac:dyDescent="0.15">
      <c r="B25" s="293" t="s">
        <v>210</v>
      </c>
      <c r="C25" s="294" t="s">
        <v>234</v>
      </c>
    </row>
    <row r="26" spans="1:3" ht="24.75" customHeight="1" x14ac:dyDescent="0.15">
      <c r="B26" s="398"/>
      <c r="C26" s="398"/>
    </row>
    <row r="27" spans="1:3" ht="24.75" customHeight="1" x14ac:dyDescent="0.15">
      <c r="B27" s="391" t="s">
        <v>219</v>
      </c>
      <c r="C27" s="391"/>
    </row>
    <row r="28" spans="1:3" ht="6.75" customHeight="1" x14ac:dyDescent="0.15"/>
    <row r="29" spans="1:3" ht="24.75" customHeight="1" x14ac:dyDescent="0.15">
      <c r="A29" s="388"/>
      <c r="B29" s="389" t="s">
        <v>237</v>
      </c>
      <c r="C29" s="390"/>
    </row>
    <row r="30" spans="1:3" ht="24.75" customHeight="1" x14ac:dyDescent="0.15"/>
    <row r="31" spans="1:3" ht="24.75" customHeight="1" x14ac:dyDescent="0.15"/>
    <row r="32" spans="1:3" ht="24.75" customHeight="1" x14ac:dyDescent="0.15"/>
    <row r="33" ht="24.75" customHeight="1" x14ac:dyDescent="0.15"/>
    <row r="34" ht="24.75" customHeight="1" x14ac:dyDescent="0.15"/>
    <row r="35" ht="24.75" customHeight="1" x14ac:dyDescent="0.15"/>
    <row r="36" ht="24.75" customHeight="1" x14ac:dyDescent="0.15"/>
    <row r="37" ht="24.75" customHeight="1" x14ac:dyDescent="0.15"/>
    <row r="38" ht="24.75" customHeight="1" x14ac:dyDescent="0.15"/>
    <row r="39" ht="15" customHeight="1" x14ac:dyDescent="0.15"/>
    <row r="40" ht="15" customHeight="1" x14ac:dyDescent="0.15"/>
    <row r="41" ht="15" customHeight="1" x14ac:dyDescent="0.15"/>
    <row r="42" ht="15" customHeight="1" x14ac:dyDescent="0.15"/>
  </sheetData>
  <sheetProtection password="C7A7" sheet="1" objects="1" scenarios="1"/>
  <mergeCells count="7">
    <mergeCell ref="B29:C29"/>
    <mergeCell ref="B27:C27"/>
    <mergeCell ref="B12:C12"/>
    <mergeCell ref="B4:C4"/>
    <mergeCell ref="B2:C2"/>
    <mergeCell ref="B19:C19"/>
    <mergeCell ref="B26:C26"/>
  </mergeCells>
  <phoneticPr fontId="2"/>
  <hyperlinks>
    <hyperlink ref="B27:C27" location="給与台帳シート!A1" display="上記を理解したので給与台帳の入力を始める"/>
    <hyperlink ref="B29:C29" location="年末調整計算シート!A1" display="上記を理解したので年末調整計算シートの入力を始める"/>
  </hyperlinks>
  <pageMargins left="0.7" right="0.7" top="0.75" bottom="0.75" header="0.3" footer="0.3"/>
  <pageSetup paperSize="9" orientation="portrait" horizontalDpi="0" verticalDpi="0" r:id="rId1"/>
  <ignoredErrors>
    <ignoredError sqref="B6 B5 B8:B10 B7 B13:B17 B20:B2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5"/>
  <sheetViews>
    <sheetView workbookViewId="0"/>
  </sheetViews>
  <sheetFormatPr defaultRowHeight="13.5" x14ac:dyDescent="0.15"/>
  <cols>
    <col min="1" max="1" width="2.625" style="1" customWidth="1"/>
    <col min="2" max="2" width="29.5" style="133" customWidth="1"/>
    <col min="3" max="3" width="16.625" style="78" customWidth="1"/>
    <col min="4" max="4" width="16.625" style="1" customWidth="1"/>
    <col min="5" max="5" width="2.125" style="1" customWidth="1"/>
    <col min="6" max="6" width="13.625" style="1" customWidth="1"/>
    <col min="7" max="10" width="12.625" style="1" customWidth="1"/>
    <col min="11" max="12" width="10.625" style="1" customWidth="1"/>
    <col min="13" max="16384" width="9" style="1"/>
  </cols>
  <sheetData>
    <row r="1" spans="1:14" x14ac:dyDescent="0.15">
      <c r="A1" s="257"/>
      <c r="B1" s="258"/>
      <c r="C1" s="259"/>
      <c r="D1" s="257"/>
      <c r="E1" s="257"/>
      <c r="F1" s="257"/>
      <c r="G1" s="257"/>
      <c r="H1" s="257"/>
      <c r="I1" s="257"/>
      <c r="J1" s="257"/>
      <c r="K1" s="257"/>
      <c r="L1" s="257"/>
      <c r="M1" s="257"/>
      <c r="N1" s="257"/>
    </row>
    <row r="2" spans="1:14" ht="18.75" customHeight="1" x14ac:dyDescent="0.15">
      <c r="A2" s="257"/>
      <c r="B2" s="405" t="s">
        <v>194</v>
      </c>
      <c r="C2" s="406"/>
      <c r="D2" s="325"/>
      <c r="E2" s="325"/>
      <c r="F2" s="257"/>
      <c r="G2" s="257"/>
      <c r="H2" s="257"/>
      <c r="I2" s="257"/>
      <c r="J2" s="257"/>
      <c r="K2" s="257"/>
      <c r="L2" s="257"/>
      <c r="M2" s="257"/>
      <c r="N2" s="257"/>
    </row>
    <row r="3" spans="1:14" ht="18.75" customHeight="1" x14ac:dyDescent="0.15">
      <c r="A3" s="257"/>
      <c r="B3" s="402" t="s">
        <v>220</v>
      </c>
      <c r="C3" s="403"/>
      <c r="D3" s="404"/>
      <c r="E3" s="404"/>
      <c r="F3" s="404"/>
      <c r="G3" s="404"/>
      <c r="H3" s="404"/>
      <c r="I3" s="404"/>
      <c r="J3" s="257"/>
      <c r="K3" s="257"/>
      <c r="L3" s="257"/>
      <c r="M3" s="257"/>
      <c r="N3" s="257"/>
    </row>
    <row r="4" spans="1:14" ht="18.75" customHeight="1" x14ac:dyDescent="0.15">
      <c r="A4" s="257"/>
      <c r="B4" s="325"/>
      <c r="C4" s="326"/>
      <c r="D4" s="325"/>
      <c r="E4" s="325"/>
      <c r="F4" s="257"/>
      <c r="G4" s="257"/>
      <c r="H4" s="257"/>
      <c r="I4" s="257"/>
      <c r="J4" s="257"/>
      <c r="K4" s="257"/>
      <c r="L4" s="257"/>
      <c r="M4" s="257"/>
      <c r="N4" s="257"/>
    </row>
    <row r="5" spans="1:14" ht="23.25" customHeight="1" x14ac:dyDescent="0.15">
      <c r="A5" s="257"/>
      <c r="B5" s="409" t="s">
        <v>230</v>
      </c>
      <c r="C5" s="410"/>
      <c r="D5" s="410"/>
      <c r="E5" s="410"/>
      <c r="F5" s="410"/>
      <c r="G5" s="410"/>
      <c r="H5" s="410"/>
      <c r="I5" s="410"/>
      <c r="J5" s="261"/>
      <c r="K5" s="261"/>
      <c r="L5" s="257"/>
      <c r="M5" s="257"/>
      <c r="N5" s="257"/>
    </row>
    <row r="6" spans="1:14" ht="12" customHeight="1" thickBot="1" x14ac:dyDescent="0.2">
      <c r="A6" s="257"/>
      <c r="B6" s="260"/>
      <c r="C6" s="261"/>
      <c r="D6" s="261"/>
      <c r="E6" s="261"/>
      <c r="F6" s="261"/>
      <c r="G6" s="261"/>
      <c r="H6" s="261"/>
      <c r="I6" s="261"/>
      <c r="J6" s="261"/>
      <c r="K6" s="261"/>
      <c r="L6" s="257"/>
      <c r="M6" s="257"/>
      <c r="N6" s="257"/>
    </row>
    <row r="7" spans="1:14" ht="18.75" customHeight="1" thickBot="1" x14ac:dyDescent="0.2">
      <c r="A7" s="257"/>
      <c r="B7" s="134"/>
      <c r="C7" s="143" t="s">
        <v>118</v>
      </c>
      <c r="D7" s="136" t="s">
        <v>231</v>
      </c>
      <c r="E7" s="265"/>
      <c r="F7" s="257"/>
      <c r="G7" s="257"/>
      <c r="H7" s="257"/>
      <c r="I7" s="257"/>
      <c r="J7" s="257"/>
      <c r="K7" s="257"/>
      <c r="L7" s="257"/>
      <c r="M7" s="257"/>
      <c r="N7" s="257"/>
    </row>
    <row r="8" spans="1:14" ht="18.75" customHeight="1" thickTop="1" x14ac:dyDescent="0.15">
      <c r="A8" s="257"/>
      <c r="B8" s="282" t="s">
        <v>44</v>
      </c>
      <c r="C8" s="283">
        <f>給与台帳シート!M25</f>
        <v>0</v>
      </c>
      <c r="D8" s="286">
        <f>C8</f>
        <v>0</v>
      </c>
      <c r="E8" s="271"/>
      <c r="F8" s="270"/>
      <c r="G8" s="270"/>
      <c r="H8" s="270"/>
      <c r="I8" s="270"/>
      <c r="J8" s="270"/>
      <c r="K8" s="270"/>
      <c r="L8" s="257"/>
      <c r="M8" s="257"/>
      <c r="N8" s="257"/>
    </row>
    <row r="9" spans="1:14" ht="18.75" customHeight="1" thickBot="1" x14ac:dyDescent="0.2">
      <c r="A9" s="257"/>
      <c r="B9" s="284" t="s">
        <v>45</v>
      </c>
      <c r="C9" s="285">
        <f>年末調整計算シート!C8</f>
        <v>0</v>
      </c>
      <c r="D9" s="287">
        <f>C9</f>
        <v>0</v>
      </c>
      <c r="E9" s="271"/>
      <c r="F9" s="257"/>
      <c r="G9" s="257"/>
      <c r="H9" s="257"/>
      <c r="I9" s="257"/>
      <c r="J9" s="257"/>
      <c r="K9" s="257"/>
      <c r="L9" s="257"/>
      <c r="M9" s="257"/>
      <c r="N9" s="257"/>
    </row>
    <row r="10" spans="1:14" ht="6" customHeight="1" thickBot="1" x14ac:dyDescent="0.2">
      <c r="A10" s="257"/>
      <c r="B10" s="262"/>
      <c r="C10" s="263"/>
      <c r="D10" s="258"/>
      <c r="E10" s="258"/>
      <c r="F10" s="257"/>
      <c r="G10" s="257"/>
      <c r="H10" s="257"/>
      <c r="I10" s="257"/>
      <c r="J10" s="257"/>
      <c r="K10" s="257"/>
      <c r="L10" s="257"/>
      <c r="M10" s="257"/>
      <c r="N10" s="257"/>
    </row>
    <row r="11" spans="1:14" ht="18.75" customHeight="1" thickBot="1" x14ac:dyDescent="0.2">
      <c r="A11" s="257"/>
      <c r="B11" s="145"/>
      <c r="C11" s="146" t="s">
        <v>118</v>
      </c>
      <c r="D11" s="193" t="s">
        <v>231</v>
      </c>
      <c r="E11" s="272"/>
      <c r="F11" s="257"/>
      <c r="G11" s="257"/>
      <c r="H11" s="257"/>
      <c r="I11" s="257"/>
      <c r="J11" s="257"/>
      <c r="K11" s="257"/>
      <c r="L11" s="257"/>
      <c r="M11" s="257"/>
      <c r="N11" s="257"/>
    </row>
    <row r="12" spans="1:14" ht="18.75" customHeight="1" thickTop="1" x14ac:dyDescent="0.15">
      <c r="A12" s="257"/>
      <c r="B12" s="190" t="s">
        <v>46</v>
      </c>
      <c r="C12" s="191">
        <f>年末調整計算シート!C10</f>
        <v>0</v>
      </c>
      <c r="D12" s="194">
        <f>C12</f>
        <v>0</v>
      </c>
      <c r="E12" s="273"/>
      <c r="F12" s="257"/>
      <c r="G12" s="257"/>
      <c r="H12" s="257"/>
      <c r="I12" s="257"/>
      <c r="J12" s="257"/>
      <c r="K12" s="257"/>
      <c r="L12" s="257"/>
      <c r="M12" s="257"/>
      <c r="N12" s="257"/>
    </row>
    <row r="13" spans="1:14" ht="18.75" customHeight="1" x14ac:dyDescent="0.15">
      <c r="A13" s="257"/>
      <c r="B13" s="177" t="s">
        <v>47</v>
      </c>
      <c r="C13" s="254">
        <f>年末調整計算シート!C12</f>
        <v>0</v>
      </c>
      <c r="D13" s="255">
        <f>保険料算定シート!R24</f>
        <v>0</v>
      </c>
      <c r="E13" s="273"/>
      <c r="F13" s="257"/>
      <c r="G13" s="257"/>
      <c r="H13" s="257"/>
      <c r="I13" s="257"/>
      <c r="J13" s="257"/>
      <c r="K13" s="257"/>
      <c r="L13" s="257"/>
      <c r="M13" s="257"/>
      <c r="N13" s="257"/>
    </row>
    <row r="14" spans="1:14" ht="18.75" customHeight="1" x14ac:dyDescent="0.15">
      <c r="A14" s="257"/>
      <c r="B14" s="178" t="s">
        <v>48</v>
      </c>
      <c r="C14" s="256">
        <f>年末調整計算シート!C14</f>
        <v>0</v>
      </c>
      <c r="D14" s="192">
        <f>保険料算定シート!R34</f>
        <v>0</v>
      </c>
      <c r="E14" s="273"/>
      <c r="F14" s="257"/>
      <c r="G14" s="257"/>
      <c r="H14" s="257"/>
      <c r="I14" s="257"/>
      <c r="J14" s="257"/>
      <c r="K14" s="257"/>
      <c r="L14" s="257"/>
      <c r="M14" s="257"/>
      <c r="N14" s="257"/>
    </row>
    <row r="15" spans="1:14" ht="18.75" customHeight="1" thickBot="1" x14ac:dyDescent="0.2">
      <c r="A15" s="257"/>
      <c r="B15" s="147" t="s">
        <v>49</v>
      </c>
      <c r="C15" s="148">
        <f>年末調整計算シート!C16</f>
        <v>0</v>
      </c>
      <c r="D15" s="183">
        <f>C15</f>
        <v>0</v>
      </c>
      <c r="E15" s="273"/>
      <c r="F15" s="275"/>
      <c r="G15" s="270"/>
      <c r="H15" s="270"/>
      <c r="I15" s="270"/>
      <c r="J15" s="257"/>
      <c r="K15" s="257"/>
      <c r="L15" s="257"/>
      <c r="M15" s="257"/>
      <c r="N15" s="257"/>
    </row>
    <row r="16" spans="1:14" ht="18.75" customHeight="1" x14ac:dyDescent="0.15">
      <c r="A16" s="257"/>
      <c r="B16" s="162" t="s">
        <v>121</v>
      </c>
      <c r="C16" s="165">
        <f>年末調整計算シート!C17</f>
        <v>0</v>
      </c>
      <c r="D16" s="184">
        <f>IF(C16=0,0,IF(C16=380000,330000,IF(C16=480000,380000,"check!")))</f>
        <v>0</v>
      </c>
      <c r="E16" s="273"/>
      <c r="F16" s="195">
        <f>C16-D16</f>
        <v>0</v>
      </c>
      <c r="G16" s="270"/>
      <c r="H16" s="270"/>
      <c r="I16" s="270"/>
      <c r="J16" s="270"/>
      <c r="K16" s="270"/>
      <c r="L16" s="270"/>
      <c r="M16" s="270"/>
      <c r="N16" s="257"/>
    </row>
    <row r="17" spans="1:14" ht="18.75" customHeight="1" x14ac:dyDescent="0.15">
      <c r="A17" s="257"/>
      <c r="B17" s="163" t="s">
        <v>122</v>
      </c>
      <c r="C17" s="166">
        <f>年末調整計算シート!C18</f>
        <v>0</v>
      </c>
      <c r="D17" s="185">
        <f>IF(C17=380000,330000,IF(C17=360000,330000,C17))</f>
        <v>0</v>
      </c>
      <c r="E17" s="273"/>
      <c r="F17" s="196">
        <f t="shared" ref="F17:F26" si="0">C17-D17</f>
        <v>0</v>
      </c>
      <c r="G17" s="270"/>
      <c r="H17" s="270"/>
      <c r="I17" s="270"/>
      <c r="J17" s="270"/>
      <c r="K17" s="270"/>
      <c r="L17" s="270"/>
      <c r="M17" s="270"/>
      <c r="N17" s="257"/>
    </row>
    <row r="18" spans="1:14" ht="18.75" customHeight="1" x14ac:dyDescent="0.15">
      <c r="A18" s="257"/>
      <c r="B18" s="160" t="s">
        <v>52</v>
      </c>
      <c r="C18" s="161">
        <f>年末調整計算シート!C19</f>
        <v>0</v>
      </c>
      <c r="D18" s="156">
        <f>IF(C18=380000,330000,IF(C18=630000,450000,IF(C18=480000,380000,IF(C18=580000,450000,0))))</f>
        <v>0</v>
      </c>
      <c r="E18" s="273"/>
      <c r="F18" s="197">
        <f t="shared" si="0"/>
        <v>0</v>
      </c>
      <c r="G18" s="270"/>
      <c r="H18" s="270"/>
      <c r="I18" s="270"/>
      <c r="J18" s="270"/>
      <c r="K18" s="270"/>
      <c r="L18" s="270"/>
      <c r="M18" s="270"/>
      <c r="N18" s="257"/>
    </row>
    <row r="19" spans="1:14" ht="18.75" customHeight="1" x14ac:dyDescent="0.15">
      <c r="A19" s="257"/>
      <c r="B19" s="141" t="s">
        <v>95</v>
      </c>
      <c r="C19" s="144">
        <f>年末調整計算シート!C21</f>
        <v>0</v>
      </c>
      <c r="D19" s="156">
        <f>IF(C19=380000,330000,IF(C19=630000,450000,IF(C19=480000,380000,IF(C19=580000,450000,0))))</f>
        <v>0</v>
      </c>
      <c r="E19" s="273"/>
      <c r="F19" s="197">
        <f t="shared" si="0"/>
        <v>0</v>
      </c>
      <c r="G19" s="270"/>
      <c r="H19" s="270"/>
      <c r="I19" s="270"/>
      <c r="J19" s="270"/>
      <c r="K19" s="270"/>
      <c r="L19" s="270"/>
      <c r="M19" s="270"/>
      <c r="N19" s="257"/>
    </row>
    <row r="20" spans="1:14" ht="18.75" customHeight="1" x14ac:dyDescent="0.15">
      <c r="A20" s="257"/>
      <c r="B20" s="141" t="s">
        <v>96</v>
      </c>
      <c r="C20" s="144">
        <f>年末調整計算シート!C23</f>
        <v>0</v>
      </c>
      <c r="D20" s="156">
        <f t="shared" ref="D20" si="1">IF(C20=380000,330000,IF(C20=630000,450000,IF(C20=480000,380000,IF(C20=580000,450000,0))))</f>
        <v>0</v>
      </c>
      <c r="E20" s="273"/>
      <c r="F20" s="197">
        <f t="shared" si="0"/>
        <v>0</v>
      </c>
      <c r="G20" s="270"/>
      <c r="H20" s="270"/>
      <c r="I20" s="270"/>
      <c r="J20" s="270"/>
      <c r="K20" s="270"/>
      <c r="L20" s="270"/>
      <c r="M20" s="270"/>
      <c r="N20" s="257"/>
    </row>
    <row r="21" spans="1:14" ht="18.75" customHeight="1" x14ac:dyDescent="0.15">
      <c r="A21" s="257"/>
      <c r="B21" s="141" t="s">
        <v>97</v>
      </c>
      <c r="C21" s="144">
        <f>年末調整計算シート!C25</f>
        <v>0</v>
      </c>
      <c r="D21" s="156">
        <f t="shared" ref="D21" si="2">IF(C21=380000,330000,IF(C21=630000,450000,IF(C21=480000,380000,IF(C21=580000,450000,0))))</f>
        <v>0</v>
      </c>
      <c r="E21" s="273"/>
      <c r="F21" s="197">
        <f t="shared" si="0"/>
        <v>0</v>
      </c>
      <c r="G21" s="270"/>
      <c r="H21" s="270"/>
      <c r="I21" s="270"/>
      <c r="J21" s="270"/>
      <c r="K21" s="270"/>
      <c r="L21" s="270"/>
      <c r="M21" s="270"/>
      <c r="N21" s="257"/>
    </row>
    <row r="22" spans="1:14" ht="18.75" customHeight="1" x14ac:dyDescent="0.15">
      <c r="A22" s="257"/>
      <c r="B22" s="140" t="s">
        <v>50</v>
      </c>
      <c r="C22" s="276">
        <f>年末調整計算シート!C27</f>
        <v>0</v>
      </c>
      <c r="D22" s="277">
        <f>IF(C22=0,0,IF(C22=270000,260000,IF(C22=400000,300000,"check!")))</f>
        <v>0</v>
      </c>
      <c r="E22" s="273"/>
      <c r="F22" s="278">
        <f t="shared" si="0"/>
        <v>0</v>
      </c>
      <c r="G22" s="270"/>
      <c r="H22" s="270"/>
      <c r="I22" s="270"/>
      <c r="J22" s="270"/>
      <c r="K22" s="270"/>
      <c r="L22" s="270"/>
      <c r="M22" s="270"/>
      <c r="N22" s="257"/>
    </row>
    <row r="23" spans="1:14" ht="18.75" customHeight="1" x14ac:dyDescent="0.15">
      <c r="A23" s="257"/>
      <c r="B23" s="186" t="s">
        <v>98</v>
      </c>
      <c r="C23" s="187">
        <f>年末調整計算シート!C28</f>
        <v>0</v>
      </c>
      <c r="D23" s="188">
        <f>IF(C23=0,0,IF(C23=750000,530000,"check!"))</f>
        <v>0</v>
      </c>
      <c r="E23" s="273"/>
      <c r="F23" s="279">
        <f t="shared" si="0"/>
        <v>0</v>
      </c>
      <c r="G23" s="270"/>
      <c r="H23" s="270"/>
      <c r="I23" s="270"/>
      <c r="J23" s="270"/>
      <c r="K23" s="270"/>
      <c r="L23" s="270"/>
      <c r="M23" s="270"/>
      <c r="N23" s="257"/>
    </row>
    <row r="24" spans="1:14" ht="18.75" customHeight="1" x14ac:dyDescent="0.15">
      <c r="A24" s="257"/>
      <c r="B24" s="140" t="s">
        <v>51</v>
      </c>
      <c r="C24" s="276">
        <f>年末調整計算シート!C29</f>
        <v>0</v>
      </c>
      <c r="D24" s="277">
        <f>IF(C24=0,0,IF(C24=270000,260000,IF(C24=350000,300000,"check!")))</f>
        <v>0</v>
      </c>
      <c r="E24" s="273"/>
      <c r="F24" s="278">
        <f t="shared" si="0"/>
        <v>0</v>
      </c>
      <c r="G24" s="270"/>
      <c r="H24" s="270"/>
      <c r="I24" s="270"/>
      <c r="J24" s="270"/>
      <c r="K24" s="270"/>
      <c r="L24" s="270"/>
      <c r="M24" s="257"/>
      <c r="N24" s="257"/>
    </row>
    <row r="25" spans="1:14" ht="18.75" customHeight="1" x14ac:dyDescent="0.15">
      <c r="A25" s="257"/>
      <c r="B25" s="140" t="s">
        <v>54</v>
      </c>
      <c r="C25" s="276">
        <f>年末調整計算シート!C30</f>
        <v>0</v>
      </c>
      <c r="D25" s="277">
        <f>IF(C25=0,0,IF(C25=270000,260000,"check!"))</f>
        <v>0</v>
      </c>
      <c r="E25" s="273"/>
      <c r="F25" s="278">
        <f t="shared" si="0"/>
        <v>0</v>
      </c>
      <c r="G25" s="270"/>
      <c r="H25" s="270"/>
      <c r="I25" s="270"/>
      <c r="J25" s="270"/>
      <c r="K25" s="270"/>
      <c r="L25" s="257"/>
      <c r="M25" s="257"/>
      <c r="N25" s="257"/>
    </row>
    <row r="26" spans="1:14" ht="18.75" customHeight="1" thickBot="1" x14ac:dyDescent="0.2">
      <c r="A26" s="257"/>
      <c r="B26" s="141" t="s">
        <v>53</v>
      </c>
      <c r="C26" s="144">
        <f>年末調整計算シート!C31</f>
        <v>380000</v>
      </c>
      <c r="D26" s="156">
        <v>330000</v>
      </c>
      <c r="E26" s="273"/>
      <c r="F26" s="280">
        <f t="shared" si="0"/>
        <v>50000</v>
      </c>
      <c r="G26" s="257"/>
      <c r="H26" s="257"/>
      <c r="I26" s="257"/>
      <c r="J26" s="257"/>
      <c r="K26" s="257"/>
      <c r="L26" s="257"/>
      <c r="M26" s="257"/>
      <c r="N26" s="257"/>
    </row>
    <row r="27" spans="1:14" ht="18.75" customHeight="1" thickTop="1" thickBot="1" x14ac:dyDescent="0.2">
      <c r="A27" s="257"/>
      <c r="B27" s="295" t="s">
        <v>99</v>
      </c>
      <c r="C27" s="296">
        <f>年末調整計算シート!C32</f>
        <v>380000</v>
      </c>
      <c r="D27" s="297">
        <f>SUM(D12:D26)</f>
        <v>330000</v>
      </c>
      <c r="E27" s="274"/>
      <c r="F27" s="298">
        <f>SUM(F16:F26)</f>
        <v>50000</v>
      </c>
      <c r="G27" s="427" t="s">
        <v>130</v>
      </c>
      <c r="H27" s="428"/>
      <c r="I27" s="257"/>
      <c r="J27" s="257"/>
      <c r="K27" s="257"/>
      <c r="L27" s="257"/>
      <c r="M27" s="257"/>
      <c r="N27" s="257"/>
    </row>
    <row r="28" spans="1:14" ht="6" customHeight="1" thickBot="1" x14ac:dyDescent="0.2">
      <c r="A28" s="257"/>
      <c r="B28" s="258"/>
      <c r="C28" s="259"/>
      <c r="D28" s="259"/>
      <c r="E28" s="264"/>
      <c r="F28" s="264"/>
      <c r="G28" s="265"/>
      <c r="H28" s="266"/>
      <c r="I28" s="257"/>
      <c r="J28" s="257"/>
      <c r="K28" s="257"/>
      <c r="L28" s="257"/>
      <c r="M28" s="257"/>
      <c r="N28" s="257"/>
    </row>
    <row r="29" spans="1:14" ht="18.75" customHeight="1" thickBot="1" x14ac:dyDescent="0.2">
      <c r="A29" s="257"/>
      <c r="B29" s="419" t="s">
        <v>233</v>
      </c>
      <c r="C29" s="420"/>
      <c r="D29" s="299">
        <f>ROUNDDOWN(IF((D9-D27)&lt;0,0,D9-D27),-3)</f>
        <v>0</v>
      </c>
      <c r="E29" s="264"/>
      <c r="F29" s="257"/>
      <c r="G29" s="257"/>
      <c r="H29" s="257"/>
      <c r="I29" s="257"/>
      <c r="J29" s="257"/>
      <c r="K29" s="257"/>
      <c r="L29" s="257"/>
      <c r="M29" s="257"/>
      <c r="N29" s="257"/>
    </row>
    <row r="30" spans="1:14" ht="6" customHeight="1" thickBot="1" x14ac:dyDescent="0.2">
      <c r="A30" s="257"/>
      <c r="B30" s="258"/>
      <c r="C30" s="259"/>
      <c r="D30" s="259"/>
      <c r="E30" s="264"/>
      <c r="F30" s="257"/>
      <c r="G30" s="257"/>
      <c r="H30" s="257"/>
      <c r="I30" s="257"/>
      <c r="J30" s="257"/>
      <c r="K30" s="257"/>
      <c r="L30" s="257"/>
      <c r="M30" s="257"/>
      <c r="N30" s="257"/>
    </row>
    <row r="31" spans="1:14" ht="18.75" customHeight="1" x14ac:dyDescent="0.15">
      <c r="A31" s="257"/>
      <c r="B31" s="417" t="s">
        <v>101</v>
      </c>
      <c r="C31" s="418"/>
      <c r="D31" s="300">
        <v>0.1</v>
      </c>
      <c r="E31" s="264"/>
      <c r="F31" s="257"/>
      <c r="G31" s="257"/>
      <c r="H31" s="257"/>
      <c r="I31" s="257"/>
      <c r="J31" s="257"/>
      <c r="K31" s="257"/>
      <c r="L31" s="257"/>
      <c r="M31" s="257"/>
      <c r="N31" s="257"/>
    </row>
    <row r="32" spans="1:14" ht="18.75" customHeight="1" thickBot="1" x14ac:dyDescent="0.2">
      <c r="A32" s="257"/>
      <c r="B32" s="421" t="s">
        <v>141</v>
      </c>
      <c r="C32" s="422"/>
      <c r="D32" s="301">
        <f>IF(D29&lt;=0,0,ROUNDDOWN(D29*6%,-2))</f>
        <v>0</v>
      </c>
      <c r="E32" s="264"/>
      <c r="F32" s="257"/>
      <c r="G32" s="257"/>
      <c r="H32" s="257"/>
      <c r="I32" s="257"/>
      <c r="J32" s="257"/>
      <c r="K32" s="257"/>
      <c r="L32" s="257"/>
      <c r="M32" s="257"/>
      <c r="N32" s="257"/>
    </row>
    <row r="33" spans="1:14" ht="6" customHeight="1" thickBot="1" x14ac:dyDescent="0.2">
      <c r="A33" s="257"/>
      <c r="B33" s="258"/>
      <c r="C33" s="259"/>
      <c r="D33" s="259"/>
      <c r="E33" s="264"/>
      <c r="F33" s="257"/>
      <c r="G33" s="257"/>
      <c r="H33" s="257"/>
      <c r="I33" s="257"/>
      <c r="J33" s="257"/>
      <c r="K33" s="257"/>
      <c r="L33" s="257"/>
      <c r="M33" s="257"/>
      <c r="N33" s="257"/>
    </row>
    <row r="34" spans="1:14" ht="18.75" customHeight="1" thickBot="1" x14ac:dyDescent="0.2">
      <c r="A34" s="257"/>
      <c r="B34" s="417" t="s">
        <v>142</v>
      </c>
      <c r="C34" s="418"/>
      <c r="D34" s="383"/>
      <c r="E34" s="259"/>
      <c r="F34" s="257"/>
      <c r="G34" s="257"/>
      <c r="H34" s="257"/>
      <c r="I34" s="257"/>
      <c r="J34" s="257"/>
      <c r="K34" s="257"/>
      <c r="L34" s="257"/>
      <c r="M34" s="257"/>
      <c r="N34" s="257"/>
    </row>
    <row r="35" spans="1:14" ht="18.75" customHeight="1" thickBot="1" x14ac:dyDescent="0.2">
      <c r="A35" s="257"/>
      <c r="B35" s="423" t="s">
        <v>144</v>
      </c>
      <c r="C35" s="424"/>
      <c r="D35" s="302">
        <f>IF(G35="課税所得２００万円以下",G41,G46)</f>
        <v>0</v>
      </c>
      <c r="E35" s="264"/>
      <c r="F35" s="198" t="s">
        <v>140</v>
      </c>
      <c r="G35" s="438" t="str">
        <f>IF(D29&lt;=2000000,"課税所得２００万円以下","課税所得２００万円超")</f>
        <v>課税所得２００万円以下</v>
      </c>
      <c r="H35" s="439"/>
      <c r="I35" s="257"/>
      <c r="J35" s="257"/>
      <c r="K35" s="257"/>
      <c r="L35" s="257"/>
      <c r="M35" s="257"/>
      <c r="N35" s="257"/>
    </row>
    <row r="36" spans="1:14" ht="18.75" customHeight="1" thickBot="1" x14ac:dyDescent="0.2">
      <c r="A36" s="257"/>
      <c r="B36" s="423" t="s">
        <v>143</v>
      </c>
      <c r="C36" s="424"/>
      <c r="D36" s="384"/>
      <c r="E36" s="259"/>
      <c r="F36" s="257"/>
      <c r="G36" s="257"/>
      <c r="H36" s="257"/>
      <c r="I36" s="257"/>
      <c r="J36" s="257"/>
      <c r="K36" s="257"/>
      <c r="L36" s="257"/>
      <c r="M36" s="257"/>
      <c r="N36" s="257"/>
    </row>
    <row r="37" spans="1:14" ht="18.75" customHeight="1" thickTop="1" thickBot="1" x14ac:dyDescent="0.2">
      <c r="A37" s="257"/>
      <c r="B37" s="407" t="s">
        <v>145</v>
      </c>
      <c r="C37" s="408"/>
      <c r="D37" s="303">
        <f>SUM(D34:D36)</f>
        <v>0</v>
      </c>
      <c r="E37" s="259"/>
      <c r="F37" s="429" t="s">
        <v>133</v>
      </c>
      <c r="G37" s="430"/>
      <c r="H37" s="430"/>
      <c r="I37" s="431"/>
      <c r="J37" s="257"/>
      <c r="K37" s="257"/>
      <c r="L37" s="257"/>
      <c r="M37" s="257"/>
      <c r="N37" s="257"/>
    </row>
    <row r="38" spans="1:14" ht="18.75" customHeight="1" thickBot="1" x14ac:dyDescent="0.2">
      <c r="A38" s="257"/>
      <c r="B38" s="258"/>
      <c r="C38" s="259"/>
      <c r="D38" s="259"/>
      <c r="E38" s="259"/>
      <c r="F38" s="304">
        <v>1</v>
      </c>
      <c r="G38" s="305">
        <f>IF($G$35="課税所得２００万円以下",F27,0)</f>
        <v>50000</v>
      </c>
      <c r="H38" s="432" t="s">
        <v>130</v>
      </c>
      <c r="I38" s="433"/>
      <c r="J38" s="257"/>
      <c r="K38" s="257"/>
      <c r="L38" s="257"/>
      <c r="M38" s="257"/>
      <c r="N38" s="257"/>
    </row>
    <row r="39" spans="1:14" ht="18.75" customHeight="1" x14ac:dyDescent="0.15">
      <c r="A39" s="257"/>
      <c r="B39" s="411" t="s">
        <v>232</v>
      </c>
      <c r="C39" s="412"/>
      <c r="D39" s="415">
        <f>D32-D37</f>
        <v>0</v>
      </c>
      <c r="E39" s="259"/>
      <c r="F39" s="306">
        <v>2</v>
      </c>
      <c r="G39" s="307">
        <f>IF($G$35="課税所得２００万円以下",D29,0)</f>
        <v>0</v>
      </c>
      <c r="H39" s="434" t="s">
        <v>100</v>
      </c>
      <c r="I39" s="435"/>
      <c r="J39" s="257"/>
      <c r="K39" s="257"/>
      <c r="L39" s="257"/>
      <c r="M39" s="257"/>
      <c r="N39" s="257"/>
    </row>
    <row r="40" spans="1:14" ht="18.75" customHeight="1" thickBot="1" x14ac:dyDescent="0.2">
      <c r="A40" s="257"/>
      <c r="B40" s="413"/>
      <c r="C40" s="414"/>
      <c r="D40" s="416"/>
      <c r="E40" s="259"/>
      <c r="F40" s="304">
        <v>3</v>
      </c>
      <c r="G40" s="305">
        <f>IF(G38&gt;G39,G39,G38)</f>
        <v>0</v>
      </c>
      <c r="H40" s="432" t="s">
        <v>134</v>
      </c>
      <c r="I40" s="433"/>
      <c r="J40" s="257"/>
      <c r="K40" s="257"/>
      <c r="L40" s="257"/>
      <c r="M40" s="257"/>
      <c r="N40" s="257"/>
    </row>
    <row r="41" spans="1:14" ht="18.75" customHeight="1" thickBot="1" x14ac:dyDescent="0.2">
      <c r="A41" s="257"/>
      <c r="B41" s="267"/>
      <c r="C41" s="268"/>
      <c r="D41" s="268"/>
      <c r="E41" s="259"/>
      <c r="F41" s="385" t="s">
        <v>135</v>
      </c>
      <c r="G41" s="386">
        <f>G40*5%</f>
        <v>0</v>
      </c>
      <c r="H41" s="425" t="s">
        <v>136</v>
      </c>
      <c r="I41" s="426"/>
      <c r="J41" s="257"/>
      <c r="K41" s="257"/>
      <c r="L41" s="257"/>
      <c r="M41" s="257"/>
      <c r="N41" s="257"/>
    </row>
    <row r="42" spans="1:14" ht="18.75" customHeight="1" thickBot="1" x14ac:dyDescent="0.2">
      <c r="A42" s="257"/>
      <c r="B42" s="269"/>
      <c r="C42" s="264"/>
      <c r="D42" s="264"/>
      <c r="E42" s="259"/>
      <c r="F42" s="257"/>
      <c r="G42" s="257"/>
      <c r="H42" s="257"/>
      <c r="I42" s="257"/>
      <c r="J42" s="257"/>
      <c r="K42" s="257"/>
      <c r="L42" s="257"/>
      <c r="M42" s="257"/>
      <c r="N42" s="257"/>
    </row>
    <row r="43" spans="1:14" ht="18.75" customHeight="1" x14ac:dyDescent="0.15">
      <c r="A43" s="257"/>
      <c r="B43" s="269"/>
      <c r="C43" s="264"/>
      <c r="D43" s="264"/>
      <c r="E43" s="259"/>
      <c r="F43" s="429" t="s">
        <v>137</v>
      </c>
      <c r="G43" s="430"/>
      <c r="H43" s="430"/>
      <c r="I43" s="431"/>
      <c r="J43" s="257"/>
      <c r="K43" s="257"/>
      <c r="L43" s="257"/>
      <c r="M43" s="257"/>
      <c r="N43" s="257"/>
    </row>
    <row r="44" spans="1:14" ht="18.75" customHeight="1" x14ac:dyDescent="0.15">
      <c r="A44" s="257"/>
      <c r="B44" s="269"/>
      <c r="C44" s="264"/>
      <c r="D44" s="264"/>
      <c r="E44" s="259"/>
      <c r="F44" s="304">
        <v>1</v>
      </c>
      <c r="G44" s="305">
        <f>IF($G$35="課税所得２００万円超",F27,0)</f>
        <v>0</v>
      </c>
      <c r="H44" s="432" t="s">
        <v>130</v>
      </c>
      <c r="I44" s="433"/>
      <c r="J44" s="257"/>
      <c r="K44" s="257"/>
      <c r="L44" s="257"/>
      <c r="M44" s="257"/>
      <c r="N44" s="257"/>
    </row>
    <row r="45" spans="1:14" ht="22.5" customHeight="1" x14ac:dyDescent="0.15">
      <c r="A45" s="257"/>
      <c r="B45" s="267"/>
      <c r="C45" s="268"/>
      <c r="D45" s="268"/>
      <c r="E45" s="259"/>
      <c r="F45" s="306">
        <v>2</v>
      </c>
      <c r="G45" s="307">
        <f>IF($G$35="課税所得２００万円超",D29-2000000,0)</f>
        <v>0</v>
      </c>
      <c r="H45" s="434" t="s">
        <v>138</v>
      </c>
      <c r="I45" s="435"/>
      <c r="J45" s="257"/>
      <c r="K45" s="257"/>
      <c r="L45" s="257"/>
      <c r="M45" s="257"/>
      <c r="N45" s="257"/>
    </row>
    <row r="46" spans="1:14" ht="22.5" customHeight="1" thickBot="1" x14ac:dyDescent="0.2">
      <c r="A46" s="257"/>
      <c r="B46" s="269"/>
      <c r="C46" s="264"/>
      <c r="D46" s="264"/>
      <c r="E46" s="259"/>
      <c r="F46" s="308" t="s">
        <v>135</v>
      </c>
      <c r="G46" s="309">
        <f>IF(G35="課税所得２００万円以下",0,IF((G44-G45)*5%&lt;2500,2500,(G44-G45)*5%))</f>
        <v>0</v>
      </c>
      <c r="H46" s="436" t="s">
        <v>139</v>
      </c>
      <c r="I46" s="437"/>
      <c r="J46" s="257"/>
      <c r="K46" s="257"/>
      <c r="L46" s="257"/>
      <c r="M46" s="257"/>
      <c r="N46" s="257"/>
    </row>
    <row r="47" spans="1:14" ht="8.25" customHeight="1" x14ac:dyDescent="0.15">
      <c r="A47" s="257"/>
      <c r="B47" s="267"/>
      <c r="C47" s="268"/>
      <c r="D47" s="267"/>
      <c r="E47" s="264"/>
      <c r="F47" s="257"/>
      <c r="G47" s="257"/>
      <c r="H47" s="257"/>
      <c r="I47" s="257"/>
      <c r="J47" s="257"/>
      <c r="K47" s="257"/>
      <c r="L47" s="257"/>
      <c r="M47" s="257"/>
      <c r="N47" s="257"/>
    </row>
    <row r="48" spans="1:14" ht="22.5" customHeight="1" thickBot="1" x14ac:dyDescent="0.2">
      <c r="A48" s="257"/>
      <c r="B48" s="267"/>
      <c r="C48" s="268"/>
      <c r="D48" s="267"/>
      <c r="E48" s="259"/>
      <c r="F48" s="257"/>
      <c r="G48" s="257"/>
      <c r="H48" s="257"/>
      <c r="I48" s="257"/>
      <c r="J48" s="257"/>
      <c r="K48" s="257"/>
      <c r="L48" s="257"/>
      <c r="M48" s="257"/>
      <c r="N48" s="257"/>
    </row>
    <row r="49" spans="1:14" ht="117.75" customHeight="1" thickTop="1" thickBot="1" x14ac:dyDescent="0.2">
      <c r="A49" s="257"/>
      <c r="B49" s="399" t="s">
        <v>238</v>
      </c>
      <c r="C49" s="400"/>
      <c r="D49" s="400"/>
      <c r="E49" s="400"/>
      <c r="F49" s="400"/>
      <c r="G49" s="400"/>
      <c r="H49" s="400"/>
      <c r="I49" s="400"/>
      <c r="J49" s="400"/>
      <c r="K49" s="400"/>
      <c r="L49" s="400"/>
      <c r="M49" s="401"/>
      <c r="N49" s="257"/>
    </row>
    <row r="50" spans="1:14" ht="18.75" customHeight="1" thickTop="1" x14ac:dyDescent="0.15">
      <c r="A50" s="257"/>
      <c r="B50" s="267"/>
      <c r="C50" s="268"/>
      <c r="D50" s="270"/>
      <c r="E50" s="264"/>
      <c r="F50" s="257"/>
      <c r="G50" s="257"/>
      <c r="H50" s="257"/>
      <c r="I50" s="257"/>
      <c r="J50" s="257"/>
      <c r="K50" s="257"/>
      <c r="L50" s="257"/>
      <c r="M50" s="257"/>
      <c r="N50" s="257"/>
    </row>
    <row r="51" spans="1:14" ht="18.75" customHeight="1" x14ac:dyDescent="0.15">
      <c r="A51" s="257"/>
      <c r="B51" s="258"/>
      <c r="C51" s="259"/>
      <c r="D51" s="257"/>
      <c r="E51" s="264"/>
      <c r="F51" s="257"/>
      <c r="G51" s="257"/>
      <c r="H51" s="257"/>
      <c r="I51" s="257"/>
      <c r="J51" s="257"/>
      <c r="K51" s="257"/>
      <c r="L51" s="257"/>
      <c r="M51" s="257"/>
      <c r="N51" s="257"/>
    </row>
    <row r="52" spans="1:14" ht="18.75" customHeight="1" x14ac:dyDescent="0.15">
      <c r="A52" s="257"/>
      <c r="B52" s="258"/>
      <c r="C52" s="259"/>
      <c r="D52" s="257"/>
      <c r="E52" s="264"/>
      <c r="F52" s="257"/>
      <c r="G52" s="257"/>
      <c r="H52" s="257"/>
      <c r="I52" s="257"/>
      <c r="J52" s="257"/>
      <c r="K52" s="257"/>
      <c r="L52" s="257"/>
      <c r="M52" s="257"/>
      <c r="N52" s="257"/>
    </row>
    <row r="53" spans="1:14" ht="18.75" customHeight="1" x14ac:dyDescent="0.15">
      <c r="A53" s="257"/>
      <c r="B53" s="258"/>
      <c r="C53" s="259"/>
      <c r="D53" s="257"/>
      <c r="E53" s="259"/>
      <c r="F53" s="257"/>
      <c r="G53" s="257"/>
      <c r="H53" s="257"/>
      <c r="I53" s="257"/>
      <c r="J53" s="257"/>
      <c r="K53" s="257"/>
      <c r="L53" s="257"/>
      <c r="M53" s="257"/>
      <c r="N53" s="257"/>
    </row>
    <row r="54" spans="1:14" ht="18.75" customHeight="1" x14ac:dyDescent="0.15">
      <c r="A54" s="257"/>
      <c r="B54" s="258"/>
      <c r="C54" s="259"/>
      <c r="D54" s="257"/>
      <c r="E54" s="264"/>
      <c r="F54" s="257"/>
      <c r="G54" s="257"/>
      <c r="H54" s="257"/>
      <c r="I54" s="257"/>
      <c r="J54" s="257"/>
      <c r="K54" s="257"/>
      <c r="L54" s="257"/>
      <c r="M54" s="257"/>
      <c r="N54" s="257"/>
    </row>
    <row r="55" spans="1:14" ht="18.75" customHeight="1" x14ac:dyDescent="0.15">
      <c r="A55" s="257"/>
      <c r="B55" s="258"/>
      <c r="C55" s="259"/>
      <c r="D55" s="257"/>
      <c r="E55" s="264"/>
      <c r="F55" s="257"/>
      <c r="G55" s="257"/>
      <c r="H55" s="257"/>
      <c r="I55" s="257"/>
      <c r="J55" s="257"/>
      <c r="K55" s="257"/>
      <c r="L55" s="257"/>
      <c r="M55" s="257"/>
      <c r="N55" s="257"/>
    </row>
    <row r="56" spans="1:14" ht="18.75" customHeight="1" x14ac:dyDescent="0.15">
      <c r="A56" s="257"/>
      <c r="B56" s="258"/>
      <c r="C56" s="259"/>
      <c r="D56" s="257"/>
      <c r="E56" s="258"/>
      <c r="F56" s="257"/>
      <c r="G56" s="257"/>
      <c r="H56" s="257"/>
      <c r="I56" s="257"/>
      <c r="J56" s="257"/>
      <c r="K56" s="257"/>
      <c r="L56" s="257"/>
      <c r="M56" s="257"/>
      <c r="N56" s="257"/>
    </row>
    <row r="57" spans="1:14" ht="18.75" customHeight="1" x14ac:dyDescent="0.15"/>
    <row r="58" spans="1:14" ht="18.75" customHeight="1" x14ac:dyDescent="0.15">
      <c r="A58" s="88" t="s">
        <v>112</v>
      </c>
    </row>
    <row r="59" spans="1:14" ht="18.75" customHeight="1" x14ac:dyDescent="0.15"/>
    <row r="60" spans="1:14" ht="18.75" customHeight="1" x14ac:dyDescent="0.15"/>
    <row r="61" spans="1:14" ht="18.75" customHeight="1" x14ac:dyDescent="0.15"/>
    <row r="62" spans="1:14" ht="18.75" customHeight="1" x14ac:dyDescent="0.15"/>
    <row r="63" spans="1:14" ht="18.75" customHeight="1" x14ac:dyDescent="0.15">
      <c r="C63" s="88"/>
      <c r="D63" s="88"/>
    </row>
    <row r="64" spans="1:14" ht="18.75" customHeight="1" x14ac:dyDescent="0.15"/>
    <row r="65" spans="3:12" ht="18.75" customHeight="1" x14ac:dyDescent="0.15">
      <c r="C65" s="86">
        <v>0.05</v>
      </c>
      <c r="D65" s="2" t="s">
        <v>76</v>
      </c>
    </row>
    <row r="66" spans="3:12" ht="18.75" customHeight="1" x14ac:dyDescent="0.15">
      <c r="C66" s="86">
        <v>0.1</v>
      </c>
      <c r="D66" s="2" t="s">
        <v>77</v>
      </c>
      <c r="J66" s="164"/>
      <c r="K66" s="2" t="s">
        <v>55</v>
      </c>
      <c r="L66" s="2"/>
    </row>
    <row r="67" spans="3:12" ht="18.75" customHeight="1" x14ac:dyDescent="0.15">
      <c r="C67" s="86">
        <v>0.2</v>
      </c>
      <c r="D67" s="2" t="s">
        <v>78</v>
      </c>
      <c r="E67" s="87"/>
      <c r="F67" s="2"/>
      <c r="G67" s="164" t="s">
        <v>57</v>
      </c>
      <c r="H67" s="164" t="s">
        <v>69</v>
      </c>
      <c r="I67" s="164" t="s">
        <v>69</v>
      </c>
      <c r="J67" s="2"/>
      <c r="K67" s="2" t="s">
        <v>56</v>
      </c>
      <c r="L67" s="2"/>
    </row>
    <row r="68" spans="3:12" ht="18.75" customHeight="1" x14ac:dyDescent="0.15">
      <c r="C68" s="86">
        <v>0.23</v>
      </c>
      <c r="D68" s="2" t="s">
        <v>79</v>
      </c>
      <c r="F68" s="2"/>
      <c r="G68" s="164" t="s">
        <v>58</v>
      </c>
      <c r="H68" s="164" t="s">
        <v>73</v>
      </c>
      <c r="I68" s="164" t="s">
        <v>59</v>
      </c>
      <c r="J68" s="2"/>
      <c r="K68" s="2"/>
      <c r="L68" s="2"/>
    </row>
    <row r="69" spans="3:12" ht="18.75" customHeight="1" x14ac:dyDescent="0.15">
      <c r="C69" s="86">
        <v>0.33</v>
      </c>
      <c r="D69" s="2" t="s">
        <v>80</v>
      </c>
      <c r="E69" s="2"/>
      <c r="F69" s="2"/>
      <c r="G69" s="2"/>
      <c r="H69" s="164"/>
      <c r="I69" s="164" t="s">
        <v>60</v>
      </c>
      <c r="J69" s="2"/>
      <c r="K69" s="2"/>
      <c r="L69" s="2"/>
    </row>
    <row r="70" spans="3:12" ht="18.75" customHeight="1" x14ac:dyDescent="0.15">
      <c r="C70" s="86">
        <v>0.4</v>
      </c>
      <c r="D70" s="2" t="s">
        <v>81</v>
      </c>
      <c r="E70" s="2"/>
      <c r="F70" s="2"/>
      <c r="G70" s="2" t="s">
        <v>55</v>
      </c>
      <c r="H70" s="164"/>
      <c r="I70" s="164" t="s">
        <v>61</v>
      </c>
      <c r="J70" s="2"/>
      <c r="K70" s="2"/>
      <c r="L70" s="2"/>
    </row>
    <row r="71" spans="3:12" ht="18.75" customHeight="1" x14ac:dyDescent="0.15">
      <c r="C71" s="86">
        <v>0.45</v>
      </c>
      <c r="D71" s="2" t="s">
        <v>82</v>
      </c>
      <c r="E71" s="2"/>
      <c r="F71" s="2"/>
      <c r="G71" s="2" t="s">
        <v>56</v>
      </c>
      <c r="H71" s="164"/>
      <c r="I71" s="164" t="s">
        <v>62</v>
      </c>
      <c r="J71" s="2"/>
      <c r="K71" s="2"/>
      <c r="L71" s="2"/>
    </row>
    <row r="72" spans="3:12" ht="18.75" customHeight="1" x14ac:dyDescent="0.15">
      <c r="C72" s="157"/>
      <c r="D72" s="2" t="s">
        <v>83</v>
      </c>
      <c r="E72" s="2"/>
      <c r="F72" s="2"/>
      <c r="G72" s="2"/>
      <c r="H72" s="164"/>
      <c r="I72" s="164" t="s">
        <v>63</v>
      </c>
      <c r="J72" s="2"/>
      <c r="K72" s="2"/>
      <c r="L72" s="2"/>
    </row>
    <row r="73" spans="3:12" ht="18.75" customHeight="1" x14ac:dyDescent="0.15">
      <c r="C73" s="157"/>
      <c r="D73" s="2" t="s">
        <v>84</v>
      </c>
      <c r="E73" s="2"/>
      <c r="F73" s="2"/>
      <c r="G73" s="2"/>
      <c r="H73" s="164"/>
      <c r="I73" s="164" t="s">
        <v>64</v>
      </c>
      <c r="J73" s="2"/>
      <c r="K73" s="2"/>
      <c r="L73" s="2"/>
    </row>
    <row r="74" spans="3:12" ht="18.75" customHeight="1" x14ac:dyDescent="0.15">
      <c r="C74" s="157"/>
      <c r="D74" s="2" t="s">
        <v>85</v>
      </c>
      <c r="E74" s="2"/>
      <c r="F74" s="2"/>
      <c r="G74" s="2"/>
      <c r="H74" s="164"/>
      <c r="I74" s="164" t="s">
        <v>65</v>
      </c>
      <c r="J74" s="2"/>
      <c r="K74" s="2"/>
      <c r="L74" s="2"/>
    </row>
    <row r="75" spans="3:12" ht="18.75" customHeight="1" x14ac:dyDescent="0.15">
      <c r="C75" s="157"/>
      <c r="D75" s="2"/>
      <c r="E75" s="2"/>
      <c r="F75" s="2"/>
      <c r="G75" s="2"/>
      <c r="H75" s="164"/>
      <c r="I75" s="164" t="s">
        <v>66</v>
      </c>
      <c r="J75" s="2"/>
      <c r="K75" s="2"/>
      <c r="L75" s="2"/>
    </row>
    <row r="76" spans="3:12" ht="18.75" customHeight="1" x14ac:dyDescent="0.15">
      <c r="C76" s="157"/>
      <c r="D76" s="2"/>
      <c r="E76" s="2"/>
      <c r="F76" s="2"/>
      <c r="G76" s="2"/>
      <c r="H76" s="164"/>
      <c r="I76" s="164" t="s">
        <v>67</v>
      </c>
      <c r="J76" s="2"/>
      <c r="K76" s="2"/>
      <c r="L76" s="2"/>
    </row>
    <row r="77" spans="3:12" ht="18.75" customHeight="1" x14ac:dyDescent="0.15">
      <c r="C77" s="157"/>
      <c r="D77" s="2"/>
      <c r="E77" s="2"/>
      <c r="F77" s="164" t="s">
        <v>103</v>
      </c>
      <c r="G77" s="2"/>
      <c r="H77" s="164"/>
      <c r="I77" s="164" t="s">
        <v>68</v>
      </c>
      <c r="J77" s="2"/>
      <c r="K77" s="2"/>
      <c r="L77" s="2"/>
    </row>
    <row r="78" spans="3:12" ht="18.75" customHeight="1" x14ac:dyDescent="0.15">
      <c r="C78" s="157">
        <v>380000</v>
      </c>
      <c r="D78" s="157">
        <v>330000</v>
      </c>
      <c r="E78" s="2"/>
      <c r="F78" s="164" t="s">
        <v>104</v>
      </c>
      <c r="G78" s="2"/>
      <c r="H78" s="164"/>
      <c r="I78" s="2"/>
      <c r="J78" s="2"/>
      <c r="K78" s="2"/>
      <c r="L78" s="2"/>
    </row>
    <row r="79" spans="3:12" ht="18.75" customHeight="1" x14ac:dyDescent="0.15">
      <c r="C79" s="157">
        <v>360000</v>
      </c>
      <c r="D79" s="157">
        <v>310000</v>
      </c>
      <c r="E79" s="2"/>
      <c r="F79" s="164" t="s">
        <v>105</v>
      </c>
      <c r="G79" s="2"/>
      <c r="H79" s="164"/>
      <c r="I79" s="2"/>
      <c r="J79" s="2"/>
      <c r="K79" s="2"/>
      <c r="L79" s="2"/>
    </row>
    <row r="80" spans="3:12" ht="18.75" customHeight="1" x14ac:dyDescent="0.15">
      <c r="C80" s="157">
        <v>310000</v>
      </c>
      <c r="D80" s="157">
        <v>310000</v>
      </c>
      <c r="E80" s="2"/>
      <c r="F80" s="164" t="s">
        <v>106</v>
      </c>
      <c r="G80" s="2"/>
      <c r="H80" s="164"/>
      <c r="I80" s="164" t="s">
        <v>88</v>
      </c>
      <c r="J80" s="2"/>
      <c r="K80" s="2"/>
      <c r="L80" s="2"/>
    </row>
    <row r="81" spans="3:12" ht="18.75" customHeight="1" x14ac:dyDescent="0.15">
      <c r="C81" s="157">
        <v>260000</v>
      </c>
      <c r="D81" s="157">
        <v>260000</v>
      </c>
      <c r="E81" s="2"/>
      <c r="F81" s="164" t="s">
        <v>107</v>
      </c>
      <c r="G81" s="2"/>
      <c r="H81" s="2"/>
      <c r="I81" s="164" t="s">
        <v>89</v>
      </c>
      <c r="J81" s="2"/>
      <c r="K81" s="2"/>
      <c r="L81" s="2"/>
    </row>
    <row r="82" spans="3:12" ht="18.75" customHeight="1" x14ac:dyDescent="0.15">
      <c r="C82" s="157">
        <v>210000</v>
      </c>
      <c r="D82" s="157">
        <v>210000</v>
      </c>
      <c r="E82" s="157"/>
      <c r="F82" s="164" t="s">
        <v>108</v>
      </c>
      <c r="G82" s="2"/>
      <c r="H82" s="2"/>
      <c r="I82" s="164" t="s">
        <v>90</v>
      </c>
      <c r="J82" s="2"/>
      <c r="K82" s="2"/>
      <c r="L82" s="2"/>
    </row>
    <row r="83" spans="3:12" ht="18.75" customHeight="1" x14ac:dyDescent="0.15">
      <c r="C83" s="157">
        <v>160000</v>
      </c>
      <c r="D83" s="157">
        <v>160000</v>
      </c>
      <c r="E83" s="157"/>
      <c r="F83" s="164" t="s">
        <v>109</v>
      </c>
      <c r="G83" s="2"/>
      <c r="H83" s="2"/>
      <c r="I83" s="164" t="s">
        <v>91</v>
      </c>
      <c r="J83" s="2"/>
      <c r="K83" s="2"/>
      <c r="L83" s="2"/>
    </row>
    <row r="84" spans="3:12" ht="18.75" customHeight="1" x14ac:dyDescent="0.15">
      <c r="C84" s="157">
        <v>110000</v>
      </c>
      <c r="D84" s="157">
        <v>110000</v>
      </c>
      <c r="E84" s="157"/>
      <c r="F84" s="2"/>
      <c r="G84" s="2"/>
      <c r="H84" s="2"/>
      <c r="I84" s="164" t="s">
        <v>92</v>
      </c>
      <c r="J84" s="2"/>
      <c r="K84" s="2"/>
      <c r="L84" s="2"/>
    </row>
    <row r="85" spans="3:12" ht="18.75" customHeight="1" x14ac:dyDescent="0.15">
      <c r="C85" s="157">
        <v>60000</v>
      </c>
      <c r="D85" s="157">
        <v>60000</v>
      </c>
      <c r="E85" s="157"/>
      <c r="F85" s="2"/>
      <c r="G85" s="2"/>
      <c r="H85" s="2"/>
      <c r="I85" s="2"/>
      <c r="J85" s="2"/>
      <c r="K85" s="2"/>
      <c r="L85" s="2"/>
    </row>
    <row r="86" spans="3:12" ht="18.75" customHeight="1" x14ac:dyDescent="0.15">
      <c r="C86" s="157">
        <v>30000</v>
      </c>
      <c r="D86" s="157">
        <v>30000</v>
      </c>
      <c r="E86" s="157"/>
      <c r="F86" s="2"/>
      <c r="G86" s="164" t="s">
        <v>131</v>
      </c>
      <c r="H86" s="2"/>
      <c r="I86" s="2"/>
      <c r="J86" s="2"/>
      <c r="K86" s="2"/>
      <c r="L86" s="2"/>
    </row>
    <row r="87" spans="3:12" ht="18.75" customHeight="1" x14ac:dyDescent="0.15">
      <c r="C87" s="157">
        <v>0</v>
      </c>
      <c r="D87" s="157">
        <v>0</v>
      </c>
      <c r="E87" s="157"/>
      <c r="F87" s="2"/>
      <c r="G87" s="164" t="s">
        <v>132</v>
      </c>
      <c r="H87" s="2"/>
      <c r="I87" s="2"/>
      <c r="J87" s="2"/>
      <c r="K87" s="2"/>
      <c r="L87" s="2"/>
    </row>
    <row r="88" spans="3:12" ht="18.75" customHeight="1" x14ac:dyDescent="0.15">
      <c r="C88" s="157"/>
      <c r="D88" s="157"/>
      <c r="E88" s="157"/>
      <c r="F88" s="2"/>
      <c r="G88" s="2"/>
      <c r="H88" s="2"/>
      <c r="I88" s="2"/>
      <c r="J88" s="2"/>
      <c r="K88" s="2"/>
      <c r="L88" s="2"/>
    </row>
    <row r="89" spans="3:12" ht="18.75" customHeight="1" x14ac:dyDescent="0.15">
      <c r="C89" s="157"/>
      <c r="D89" s="157"/>
      <c r="E89" s="157"/>
      <c r="F89" s="2"/>
      <c r="G89" s="2"/>
      <c r="H89" s="2"/>
      <c r="I89" s="2"/>
      <c r="J89" s="2"/>
      <c r="K89" s="2"/>
      <c r="L89" s="2"/>
    </row>
    <row r="90" spans="3:12" ht="18.75" customHeight="1" x14ac:dyDescent="0.15">
      <c r="C90" s="157"/>
      <c r="D90" s="157"/>
      <c r="E90" s="157"/>
      <c r="F90" s="2"/>
      <c r="G90" s="2"/>
      <c r="H90" s="2"/>
      <c r="I90" s="2"/>
      <c r="J90" s="2"/>
      <c r="K90" s="2"/>
      <c r="L90" s="2"/>
    </row>
    <row r="91" spans="3:12" ht="18.75" customHeight="1" x14ac:dyDescent="0.15">
      <c r="C91" s="157"/>
      <c r="D91" s="157"/>
      <c r="E91" s="157"/>
      <c r="F91" s="2"/>
      <c r="G91" s="2"/>
      <c r="H91" s="2"/>
      <c r="I91" s="2"/>
      <c r="J91" s="2"/>
      <c r="K91" s="2"/>
      <c r="L91" s="2"/>
    </row>
    <row r="92" spans="3:12" ht="18.75" customHeight="1" x14ac:dyDescent="0.15">
      <c r="C92" s="157"/>
      <c r="D92" s="157"/>
      <c r="E92" s="157"/>
      <c r="F92" s="2"/>
      <c r="G92" s="2"/>
      <c r="H92" s="2"/>
      <c r="I92" s="2"/>
      <c r="J92" s="2"/>
      <c r="K92" s="2"/>
      <c r="L92" s="2"/>
    </row>
    <row r="93" spans="3:12" ht="18.75" customHeight="1" x14ac:dyDescent="0.15">
      <c r="C93" s="157"/>
      <c r="D93" s="2"/>
      <c r="E93" s="157"/>
      <c r="F93" s="2"/>
      <c r="G93" s="2"/>
      <c r="H93" s="2"/>
      <c r="I93" s="2"/>
      <c r="J93" s="2"/>
      <c r="K93" s="2"/>
      <c r="L93" s="2"/>
    </row>
    <row r="94" spans="3:12" ht="18.75" customHeight="1" x14ac:dyDescent="0.15">
      <c r="C94" s="157"/>
      <c r="D94" s="2"/>
      <c r="E94" s="157"/>
      <c r="F94" s="2"/>
      <c r="G94" s="2"/>
      <c r="H94" s="2"/>
      <c r="I94" s="2"/>
      <c r="J94" s="2"/>
      <c r="K94" s="2"/>
      <c r="L94" s="2"/>
    </row>
    <row r="95" spans="3:12" ht="18.75" customHeight="1" x14ac:dyDescent="0.15">
      <c r="C95" s="157"/>
      <c r="D95" s="2"/>
      <c r="E95" s="157"/>
      <c r="F95" s="2"/>
      <c r="G95" s="2"/>
      <c r="H95" s="2"/>
      <c r="I95" s="2"/>
      <c r="J95" s="2"/>
      <c r="K95" s="2"/>
      <c r="L95" s="2"/>
    </row>
    <row r="96" spans="3:12" ht="18.75" customHeight="1" x14ac:dyDescent="0.15">
      <c r="C96" s="157"/>
      <c r="D96" s="2"/>
      <c r="E96" s="157"/>
      <c r="F96" s="2"/>
      <c r="G96" s="2"/>
      <c r="H96" s="2"/>
      <c r="I96" s="2"/>
      <c r="J96" s="2"/>
      <c r="K96" s="2"/>
      <c r="L96" s="2"/>
    </row>
    <row r="97" spans="3:12" ht="18.75" customHeight="1" x14ac:dyDescent="0.15">
      <c r="C97" s="157"/>
      <c r="D97" s="2"/>
      <c r="E97" s="2"/>
      <c r="F97" s="2"/>
      <c r="G97" s="2"/>
      <c r="H97" s="2"/>
      <c r="I97" s="2"/>
      <c r="J97" s="2"/>
      <c r="K97" s="2"/>
      <c r="L97" s="2"/>
    </row>
    <row r="98" spans="3:12" ht="18.75" customHeight="1" x14ac:dyDescent="0.15">
      <c r="C98" s="157"/>
      <c r="D98" s="2"/>
      <c r="E98" s="2"/>
      <c r="F98" s="2"/>
      <c r="G98" s="2"/>
      <c r="H98" s="2"/>
      <c r="I98" s="2"/>
      <c r="J98" s="2"/>
      <c r="K98" s="2"/>
      <c r="L98" s="2"/>
    </row>
    <row r="99" spans="3:12" ht="18.75" customHeight="1" x14ac:dyDescent="0.15">
      <c r="C99" s="157"/>
      <c r="D99" s="2"/>
      <c r="E99" s="2"/>
      <c r="F99" s="2"/>
      <c r="G99" s="2"/>
      <c r="H99" s="2"/>
      <c r="I99" s="2"/>
      <c r="J99" s="2"/>
      <c r="K99" s="2"/>
      <c r="L99" s="2"/>
    </row>
    <row r="100" spans="3:12" ht="18.75" customHeight="1" x14ac:dyDescent="0.15">
      <c r="C100" s="157"/>
      <c r="D100" s="2"/>
      <c r="E100" s="2"/>
      <c r="F100" s="2"/>
      <c r="G100" s="2"/>
      <c r="H100" s="2"/>
      <c r="I100" s="2"/>
      <c r="J100" s="2"/>
      <c r="K100" s="2"/>
      <c r="L100" s="2"/>
    </row>
    <row r="101" spans="3:12" ht="18.75" customHeight="1" x14ac:dyDescent="0.15">
      <c r="C101" s="157"/>
      <c r="D101" s="2"/>
      <c r="E101" s="2"/>
      <c r="F101" s="2"/>
      <c r="G101" s="2"/>
      <c r="H101" s="2"/>
      <c r="I101" s="2"/>
      <c r="J101" s="2"/>
      <c r="K101" s="2"/>
      <c r="L101" s="2"/>
    </row>
    <row r="102" spans="3:12" ht="18.75" customHeight="1" x14ac:dyDescent="0.15">
      <c r="C102" s="157"/>
      <c r="D102" s="2"/>
      <c r="E102" s="2"/>
      <c r="F102" s="2"/>
      <c r="G102" s="2"/>
      <c r="H102" s="2"/>
      <c r="I102" s="2"/>
      <c r="J102" s="2"/>
      <c r="K102" s="2"/>
      <c r="L102" s="2"/>
    </row>
    <row r="103" spans="3:12" ht="18.75" customHeight="1" x14ac:dyDescent="0.15">
      <c r="C103" s="157"/>
      <c r="D103" s="2"/>
      <c r="E103" s="2"/>
      <c r="F103" s="2"/>
      <c r="G103" s="2"/>
      <c r="H103" s="2"/>
      <c r="I103" s="2"/>
      <c r="J103" s="2"/>
      <c r="K103" s="2"/>
      <c r="L103" s="2"/>
    </row>
    <row r="104" spans="3:12" ht="18.75" customHeight="1" x14ac:dyDescent="0.15">
      <c r="C104" s="157"/>
      <c r="D104" s="2"/>
      <c r="E104" s="2"/>
      <c r="F104" s="2"/>
      <c r="G104" s="2"/>
      <c r="H104" s="2"/>
      <c r="I104" s="2"/>
      <c r="J104" s="2"/>
      <c r="K104" s="2"/>
      <c r="L104" s="2"/>
    </row>
    <row r="105" spans="3:12" ht="18.75" customHeight="1" x14ac:dyDescent="0.15">
      <c r="C105" s="157"/>
      <c r="D105" s="2"/>
      <c r="E105" s="2"/>
      <c r="F105" s="2"/>
      <c r="G105" s="2"/>
      <c r="H105" s="2"/>
      <c r="I105" s="2"/>
      <c r="J105" s="2"/>
      <c r="K105" s="2"/>
      <c r="L105" s="2"/>
    </row>
    <row r="106" spans="3:12" ht="18.75" customHeight="1" x14ac:dyDescent="0.15">
      <c r="C106" s="157"/>
      <c r="D106" s="2"/>
      <c r="E106" s="2"/>
      <c r="F106" s="2"/>
      <c r="G106" s="2"/>
      <c r="H106" s="2"/>
      <c r="I106" s="2"/>
      <c r="J106" s="2"/>
      <c r="K106" s="2"/>
      <c r="L106" s="2"/>
    </row>
    <row r="107" spans="3:12" ht="18.75" customHeight="1" x14ac:dyDescent="0.15">
      <c r="C107" s="157"/>
      <c r="D107" s="2"/>
      <c r="E107" s="2"/>
      <c r="F107" s="2"/>
      <c r="G107" s="2"/>
      <c r="H107" s="2"/>
      <c r="I107" s="2"/>
      <c r="J107" s="2"/>
      <c r="K107" s="2"/>
      <c r="L107" s="2"/>
    </row>
    <row r="108" spans="3:12" ht="18.75" customHeight="1" x14ac:dyDescent="0.15">
      <c r="C108" s="157"/>
      <c r="D108" s="2"/>
      <c r="E108" s="2"/>
      <c r="F108" s="2"/>
      <c r="G108" s="2"/>
      <c r="H108" s="2"/>
      <c r="I108" s="2"/>
      <c r="J108" s="2"/>
      <c r="K108" s="2"/>
      <c r="L108" s="2"/>
    </row>
    <row r="109" spans="3:12" ht="18.75" customHeight="1" x14ac:dyDescent="0.15">
      <c r="C109" s="157"/>
      <c r="D109" s="2"/>
      <c r="E109" s="2"/>
      <c r="F109" s="2"/>
      <c r="G109" s="2"/>
      <c r="H109" s="2"/>
      <c r="I109" s="2"/>
      <c r="J109" s="2"/>
      <c r="K109" s="2"/>
      <c r="L109" s="2"/>
    </row>
    <row r="110" spans="3:12" ht="18.75" customHeight="1" x14ac:dyDescent="0.15">
      <c r="C110" s="157"/>
      <c r="D110" s="2"/>
      <c r="E110" s="2"/>
      <c r="F110" s="2"/>
      <c r="G110" s="2"/>
      <c r="H110" s="2"/>
      <c r="I110" s="2"/>
      <c r="J110" s="2"/>
      <c r="K110" s="2"/>
      <c r="L110" s="2"/>
    </row>
    <row r="111" spans="3:12" ht="18.75" customHeight="1" x14ac:dyDescent="0.15">
      <c r="C111" s="157"/>
      <c r="D111" s="2"/>
      <c r="E111" s="2"/>
      <c r="F111" s="2"/>
      <c r="G111" s="2"/>
      <c r="H111" s="2"/>
      <c r="I111" s="2"/>
      <c r="J111" s="2"/>
      <c r="K111" s="2"/>
      <c r="L111" s="2"/>
    </row>
    <row r="112" spans="3:12" ht="18.75" customHeight="1" x14ac:dyDescent="0.15">
      <c r="C112" s="157"/>
      <c r="D112" s="2"/>
      <c r="E112" s="2"/>
      <c r="F112" s="2"/>
      <c r="G112" s="2"/>
      <c r="H112" s="2"/>
      <c r="I112" s="2"/>
      <c r="J112" s="2"/>
      <c r="K112" s="2"/>
      <c r="L112" s="2"/>
    </row>
    <row r="113" spans="3:12" ht="18.75" customHeight="1" x14ac:dyDescent="0.15">
      <c r="C113" s="157"/>
      <c r="D113" s="2"/>
      <c r="E113" s="2"/>
      <c r="F113" s="2"/>
      <c r="G113" s="2"/>
      <c r="H113" s="2"/>
      <c r="I113" s="2"/>
      <c r="J113" s="2"/>
      <c r="K113" s="2"/>
      <c r="L113" s="2"/>
    </row>
    <row r="114" spans="3:12" ht="18.75" customHeight="1" x14ac:dyDescent="0.15">
      <c r="C114" s="157"/>
      <c r="D114" s="2"/>
      <c r="E114" s="2"/>
      <c r="F114" s="2"/>
      <c r="G114" s="2"/>
      <c r="H114" s="2"/>
      <c r="I114" s="2"/>
      <c r="J114" s="2"/>
      <c r="K114" s="2"/>
      <c r="L114" s="2"/>
    </row>
    <row r="115" spans="3:12" ht="18.75" customHeight="1" x14ac:dyDescent="0.15">
      <c r="C115" s="157"/>
      <c r="D115" s="2"/>
      <c r="E115" s="2"/>
      <c r="F115" s="2"/>
      <c r="G115" s="2"/>
      <c r="H115" s="2"/>
      <c r="I115" s="2"/>
      <c r="J115" s="2"/>
      <c r="K115" s="2"/>
      <c r="L115" s="2"/>
    </row>
    <row r="116" spans="3:12" ht="18.75" customHeight="1" x14ac:dyDescent="0.15">
      <c r="C116" s="157"/>
      <c r="D116" s="2"/>
      <c r="E116" s="2"/>
      <c r="F116" s="2"/>
      <c r="G116" s="2"/>
      <c r="H116" s="2"/>
      <c r="I116" s="2"/>
      <c r="J116" s="2"/>
      <c r="K116" s="2"/>
      <c r="L116" s="2"/>
    </row>
    <row r="117" spans="3:12" ht="18.75" customHeight="1" x14ac:dyDescent="0.15">
      <c r="C117" s="157"/>
      <c r="D117" s="2"/>
      <c r="E117" s="2"/>
      <c r="F117" s="2"/>
      <c r="G117" s="2"/>
      <c r="H117" s="2"/>
      <c r="I117" s="2"/>
      <c r="J117" s="2"/>
      <c r="K117" s="2"/>
      <c r="L117" s="2"/>
    </row>
    <row r="118" spans="3:12" ht="18.75" customHeight="1" x14ac:dyDescent="0.15">
      <c r="C118" s="157"/>
      <c r="D118" s="2"/>
      <c r="E118" s="2"/>
      <c r="F118" s="2"/>
      <c r="G118" s="2"/>
      <c r="H118" s="2"/>
      <c r="I118" s="2"/>
      <c r="J118" s="2"/>
      <c r="K118" s="2"/>
      <c r="L118" s="2"/>
    </row>
    <row r="119" spans="3:12" ht="18.75" customHeight="1" x14ac:dyDescent="0.15">
      <c r="C119" s="157"/>
      <c r="D119" s="2"/>
      <c r="E119" s="2"/>
      <c r="F119" s="2"/>
      <c r="G119" s="2"/>
      <c r="H119" s="2"/>
      <c r="I119" s="2"/>
      <c r="J119" s="2"/>
      <c r="K119" s="2"/>
      <c r="L119" s="2"/>
    </row>
    <row r="120" spans="3:12" ht="18.75" customHeight="1" x14ac:dyDescent="0.15">
      <c r="C120" s="157"/>
      <c r="D120" s="2"/>
      <c r="E120" s="2"/>
      <c r="F120" s="2"/>
      <c r="G120" s="2"/>
      <c r="H120" s="2"/>
      <c r="I120" s="2"/>
      <c r="J120" s="2"/>
      <c r="K120" s="2"/>
      <c r="L120" s="2"/>
    </row>
    <row r="121" spans="3:12" ht="18.75" customHeight="1" x14ac:dyDescent="0.15">
      <c r="C121" s="157"/>
      <c r="D121" s="2"/>
      <c r="E121" s="2"/>
      <c r="F121" s="2"/>
      <c r="G121" s="2"/>
      <c r="H121" s="2"/>
      <c r="I121" s="2"/>
      <c r="J121" s="2"/>
      <c r="K121" s="2"/>
      <c r="L121" s="2"/>
    </row>
    <row r="122" spans="3:12" ht="18.75" customHeight="1" x14ac:dyDescent="0.15">
      <c r="C122" s="157"/>
      <c r="D122" s="2"/>
      <c r="E122" s="2"/>
      <c r="F122" s="2"/>
      <c r="G122" s="2"/>
      <c r="H122" s="2"/>
      <c r="I122" s="2"/>
      <c r="J122" s="2"/>
      <c r="K122" s="2"/>
      <c r="L122" s="2"/>
    </row>
    <row r="123" spans="3:12" ht="18.75" customHeight="1" x14ac:dyDescent="0.15">
      <c r="E123" s="2"/>
      <c r="F123" s="2"/>
      <c r="G123" s="2"/>
      <c r="H123" s="2"/>
      <c r="I123" s="2"/>
      <c r="J123" s="2"/>
      <c r="K123" s="2"/>
      <c r="L123" s="2"/>
    </row>
    <row r="124" spans="3:12" ht="18.75" customHeight="1" x14ac:dyDescent="0.15">
      <c r="E124" s="2"/>
      <c r="F124" s="2"/>
      <c r="G124" s="2"/>
      <c r="H124" s="2"/>
      <c r="I124" s="2"/>
    </row>
    <row r="125" spans="3:12" ht="18.75" customHeight="1" x14ac:dyDescent="0.15">
      <c r="E125" s="2"/>
    </row>
    <row r="126" spans="3:12" ht="18.75" customHeight="1" x14ac:dyDescent="0.15">
      <c r="E126" s="2"/>
    </row>
    <row r="127" spans="3:12" ht="18.75" customHeight="1" x14ac:dyDescent="0.15"/>
    <row r="128" spans="3:12"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sheetData>
  <sheetProtection password="A3C7" sheet="1" objects="1" scenarios="1"/>
  <mergeCells count="24">
    <mergeCell ref="H44:I44"/>
    <mergeCell ref="H45:I45"/>
    <mergeCell ref="H46:I46"/>
    <mergeCell ref="G35:H35"/>
    <mergeCell ref="H38:I38"/>
    <mergeCell ref="H39:I39"/>
    <mergeCell ref="F37:I37"/>
    <mergeCell ref="H40:I40"/>
    <mergeCell ref="B49:M49"/>
    <mergeCell ref="B3:I3"/>
    <mergeCell ref="B2:C2"/>
    <mergeCell ref="B37:C37"/>
    <mergeCell ref="B5:I5"/>
    <mergeCell ref="B39:C40"/>
    <mergeCell ref="D39:D40"/>
    <mergeCell ref="B31:C31"/>
    <mergeCell ref="B29:C29"/>
    <mergeCell ref="B32:C32"/>
    <mergeCell ref="B34:C34"/>
    <mergeCell ref="B35:C35"/>
    <mergeCell ref="B36:C36"/>
    <mergeCell ref="H41:I41"/>
    <mergeCell ref="G27:H27"/>
    <mergeCell ref="F43:I43"/>
  </mergeCells>
  <phoneticPr fontId="2"/>
  <hyperlinks>
    <hyperlink ref="B3:I3" location="利用前に必ずお読み下さい!A1" display="ご利用前には注意事項を必ずお読み下さい。"/>
  </hyperlinks>
  <pageMargins left="0.7" right="0.7" top="0.75" bottom="0.75" header="0.3" footer="0.3"/>
  <pageSetup paperSize="9" orientation="portrait" horizontalDpi="0" verticalDpi="0" r:id="rId1"/>
  <ignoredErrors>
    <ignoredError sqref="C16:C17" unlockedFormula="1"/>
    <ignoredError sqref="D19 G4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2"/>
  <sheetViews>
    <sheetView workbookViewId="0"/>
  </sheetViews>
  <sheetFormatPr defaultRowHeight="13.5" x14ac:dyDescent="0.15"/>
  <cols>
    <col min="1" max="1" width="2.625" style="1" customWidth="1"/>
    <col min="2" max="2" width="29.5" style="133" customWidth="1"/>
    <col min="3" max="3" width="16.875" style="78" customWidth="1"/>
    <col min="4" max="10" width="10.625" style="1" customWidth="1"/>
    <col min="11" max="11" width="2.5" style="1" customWidth="1"/>
    <col min="12" max="16384" width="9" style="1"/>
  </cols>
  <sheetData>
    <row r="1" spans="1:24" ht="13.5" customHeight="1" x14ac:dyDescent="0.15">
      <c r="A1" s="89"/>
      <c r="B1" s="132"/>
      <c r="C1" s="90"/>
      <c r="D1" s="89"/>
      <c r="E1" s="89"/>
      <c r="F1" s="89"/>
      <c r="G1" s="89"/>
      <c r="H1" s="89"/>
      <c r="I1" s="89"/>
      <c r="J1" s="89"/>
      <c r="K1" s="89"/>
      <c r="L1" s="89"/>
      <c r="M1" s="89"/>
      <c r="N1" s="89"/>
      <c r="O1" s="89"/>
      <c r="P1" s="89"/>
      <c r="Q1" s="89"/>
      <c r="R1" s="89"/>
      <c r="S1" s="89"/>
      <c r="T1" s="89"/>
      <c r="U1" s="89"/>
      <c r="V1" s="89"/>
      <c r="W1" s="89"/>
      <c r="X1" s="89"/>
    </row>
    <row r="2" spans="1:24" ht="18.75" customHeight="1" x14ac:dyDescent="0.15">
      <c r="A2" s="89"/>
      <c r="B2" s="440" t="s">
        <v>194</v>
      </c>
      <c r="C2" s="441"/>
      <c r="D2" s="89"/>
      <c r="E2" s="89"/>
      <c r="F2" s="89"/>
      <c r="G2" s="89"/>
      <c r="H2" s="89"/>
      <c r="I2" s="89"/>
      <c r="J2" s="89"/>
      <c r="K2" s="89"/>
      <c r="L2" s="89"/>
      <c r="M2" s="89"/>
      <c r="N2" s="89"/>
      <c r="O2" s="89"/>
      <c r="P2" s="89"/>
      <c r="Q2" s="89"/>
      <c r="R2" s="89"/>
      <c r="S2" s="89"/>
      <c r="T2" s="89"/>
      <c r="U2" s="89"/>
      <c r="V2" s="89"/>
      <c r="W2" s="89"/>
      <c r="X2" s="89"/>
    </row>
    <row r="3" spans="1:24" ht="18.75" customHeight="1" x14ac:dyDescent="0.15">
      <c r="A3" s="89"/>
      <c r="B3" s="402" t="s">
        <v>220</v>
      </c>
      <c r="C3" s="403"/>
      <c r="D3" s="404"/>
      <c r="E3" s="404"/>
      <c r="F3" s="404"/>
      <c r="G3" s="404"/>
      <c r="H3" s="404"/>
      <c r="I3" s="404"/>
      <c r="J3" s="442"/>
      <c r="K3" s="89"/>
      <c r="L3" s="89"/>
      <c r="M3" s="89"/>
      <c r="N3" s="89"/>
      <c r="O3" s="89"/>
      <c r="P3" s="89"/>
      <c r="Q3" s="89"/>
      <c r="R3" s="89"/>
      <c r="S3" s="89"/>
      <c r="T3" s="89"/>
      <c r="U3" s="89"/>
      <c r="V3" s="89"/>
      <c r="W3" s="89"/>
      <c r="X3" s="89"/>
    </row>
    <row r="4" spans="1:24" ht="18.75" customHeight="1" x14ac:dyDescent="0.15">
      <c r="A4" s="89"/>
      <c r="B4" s="327"/>
      <c r="C4" s="92"/>
      <c r="D4" s="89"/>
      <c r="E4" s="89"/>
      <c r="F4" s="89"/>
      <c r="G4" s="89"/>
      <c r="H4" s="89"/>
      <c r="I4" s="89"/>
      <c r="J4" s="89"/>
      <c r="K4" s="89"/>
      <c r="L4" s="89"/>
      <c r="M4" s="89"/>
      <c r="N4" s="89"/>
      <c r="O4" s="89"/>
      <c r="P4" s="89"/>
      <c r="Q4" s="89"/>
      <c r="R4" s="89"/>
      <c r="S4" s="89"/>
      <c r="T4" s="89"/>
      <c r="U4" s="89"/>
      <c r="V4" s="89"/>
      <c r="W4" s="89"/>
      <c r="X4" s="89"/>
    </row>
    <row r="5" spans="1:24" ht="23.25" customHeight="1" x14ac:dyDescent="0.15">
      <c r="A5" s="89"/>
      <c r="B5" s="473" t="s">
        <v>229</v>
      </c>
      <c r="C5" s="410"/>
      <c r="D5" s="410"/>
      <c r="E5" s="410"/>
      <c r="F5" s="410"/>
      <c r="G5" s="410"/>
      <c r="H5" s="410"/>
      <c r="I5" s="410"/>
      <c r="J5" s="410"/>
      <c r="K5" s="89"/>
      <c r="L5" s="89"/>
      <c r="M5" s="89"/>
      <c r="N5" s="89"/>
      <c r="O5" s="89"/>
      <c r="P5" s="89"/>
      <c r="Q5" s="89"/>
      <c r="R5" s="89"/>
      <c r="S5" s="89"/>
      <c r="T5" s="89"/>
      <c r="U5" s="89"/>
      <c r="V5" s="89"/>
      <c r="W5" s="89"/>
      <c r="X5" s="89"/>
    </row>
    <row r="6" spans="1:24" ht="18.75" customHeight="1" thickBot="1" x14ac:dyDescent="0.2">
      <c r="A6" s="89"/>
      <c r="B6" s="132"/>
      <c r="C6" s="90"/>
      <c r="D6" s="89"/>
      <c r="E6" s="89"/>
      <c r="F6" s="89"/>
      <c r="G6" s="89"/>
      <c r="H6" s="89"/>
      <c r="I6" s="89"/>
      <c r="J6" s="89"/>
      <c r="K6" s="89"/>
      <c r="L6" s="89"/>
      <c r="M6" s="89"/>
      <c r="N6" s="89"/>
      <c r="O6" s="89"/>
      <c r="P6" s="89"/>
      <c r="Q6" s="89"/>
      <c r="R6" s="89"/>
      <c r="S6" s="89"/>
      <c r="T6" s="89"/>
      <c r="U6" s="89"/>
      <c r="V6" s="89"/>
      <c r="W6" s="89"/>
      <c r="X6" s="89"/>
    </row>
    <row r="7" spans="1:24" ht="18.75" customHeight="1" thickBot="1" x14ac:dyDescent="0.2">
      <c r="A7" s="89"/>
      <c r="B7" s="179" t="s">
        <v>44</v>
      </c>
      <c r="C7" s="180">
        <f>給与台帳シート!M25</f>
        <v>0</v>
      </c>
      <c r="D7" s="91"/>
      <c r="E7" s="91"/>
      <c r="F7" s="91"/>
      <c r="G7" s="91"/>
      <c r="H7" s="91"/>
      <c r="I7" s="91"/>
      <c r="J7" s="91"/>
      <c r="K7" s="89"/>
      <c r="L7" s="89"/>
      <c r="M7" s="89"/>
      <c r="N7" s="89"/>
      <c r="O7" s="89"/>
      <c r="P7" s="89"/>
      <c r="Q7" s="89"/>
      <c r="R7" s="89"/>
      <c r="S7" s="89"/>
      <c r="T7" s="89"/>
      <c r="U7" s="89"/>
      <c r="V7" s="89"/>
      <c r="W7" s="89"/>
      <c r="X7" s="89"/>
    </row>
    <row r="8" spans="1:24" ht="18.75" customHeight="1" thickTop="1" thickBot="1" x14ac:dyDescent="0.2">
      <c r="A8" s="89"/>
      <c r="B8" s="135" t="s">
        <v>45</v>
      </c>
      <c r="C8" s="364"/>
      <c r="D8" s="91"/>
      <c r="E8" s="91"/>
      <c r="F8" s="91"/>
      <c r="G8" s="91"/>
      <c r="H8" s="91"/>
      <c r="I8" s="91"/>
      <c r="J8" s="91"/>
      <c r="K8" s="89"/>
      <c r="L8" s="89"/>
      <c r="M8" s="89"/>
      <c r="N8" s="89"/>
      <c r="O8" s="89"/>
      <c r="P8" s="89"/>
      <c r="Q8" s="89"/>
      <c r="R8" s="89"/>
      <c r="S8" s="89"/>
      <c r="T8" s="89"/>
      <c r="U8" s="89"/>
      <c r="V8" s="89"/>
      <c r="W8" s="89"/>
      <c r="X8" s="89"/>
    </row>
    <row r="9" spans="1:24" ht="18.75" customHeight="1" thickBot="1" x14ac:dyDescent="0.2">
      <c r="A9" s="89"/>
      <c r="B9" s="137"/>
      <c r="C9" s="138"/>
      <c r="D9" s="91"/>
      <c r="E9" s="91"/>
      <c r="F9" s="91"/>
      <c r="G9" s="91"/>
      <c r="H9" s="91"/>
      <c r="I9" s="91"/>
      <c r="J9" s="91"/>
      <c r="K9" s="89"/>
      <c r="L9" s="89"/>
      <c r="M9" s="89"/>
      <c r="N9" s="89"/>
      <c r="O9" s="89"/>
      <c r="P9" s="89"/>
      <c r="Q9" s="89"/>
      <c r="R9" s="89"/>
      <c r="S9" s="89"/>
      <c r="T9" s="89"/>
      <c r="U9" s="89"/>
      <c r="V9" s="89"/>
      <c r="W9" s="89"/>
      <c r="X9" s="89"/>
    </row>
    <row r="10" spans="1:24" ht="25.5" customHeight="1" x14ac:dyDescent="0.15">
      <c r="A10" s="89"/>
      <c r="B10" s="466" t="s">
        <v>46</v>
      </c>
      <c r="C10" s="486">
        <f>給与台帳シート!X25+SUM(D11:E11)</f>
        <v>0</v>
      </c>
      <c r="D10" s="149" t="s">
        <v>86</v>
      </c>
      <c r="E10" s="150" t="s">
        <v>87</v>
      </c>
      <c r="F10" s="89"/>
      <c r="G10" s="89"/>
      <c r="H10" s="89"/>
      <c r="I10" s="89"/>
      <c r="J10" s="89"/>
      <c r="K10" s="89"/>
      <c r="L10" s="89"/>
      <c r="M10" s="89"/>
      <c r="N10" s="89"/>
      <c r="O10" s="89"/>
      <c r="P10" s="89"/>
      <c r="Q10" s="89"/>
      <c r="R10" s="89"/>
      <c r="S10" s="89"/>
      <c r="T10" s="89"/>
      <c r="U10" s="89"/>
      <c r="V10" s="89"/>
      <c r="W10" s="89"/>
      <c r="X10" s="89"/>
    </row>
    <row r="11" spans="1:24" ht="18.75" customHeight="1" thickBot="1" x14ac:dyDescent="0.2">
      <c r="A11" s="89"/>
      <c r="B11" s="467"/>
      <c r="C11" s="472"/>
      <c r="D11" s="382"/>
      <c r="E11" s="365"/>
      <c r="F11" s="89"/>
      <c r="G11" s="89"/>
      <c r="H11" s="89"/>
      <c r="I11" s="89"/>
      <c r="J11" s="89"/>
      <c r="K11" s="89"/>
      <c r="L11" s="89"/>
      <c r="M11" s="89"/>
      <c r="N11" s="89"/>
      <c r="O11" s="89"/>
      <c r="P11" s="89"/>
      <c r="Q11" s="89"/>
      <c r="R11" s="89"/>
      <c r="S11" s="89"/>
      <c r="T11" s="89"/>
      <c r="U11" s="89"/>
      <c r="V11" s="89"/>
      <c r="W11" s="89"/>
      <c r="X11" s="89"/>
    </row>
    <row r="12" spans="1:24" ht="18.75" customHeight="1" x14ac:dyDescent="0.15">
      <c r="A12" s="89"/>
      <c r="B12" s="468" t="s">
        <v>47</v>
      </c>
      <c r="C12" s="487">
        <f>保険料算定シート!I24</f>
        <v>0</v>
      </c>
      <c r="D12" s="312" t="s">
        <v>186</v>
      </c>
      <c r="E12" s="250" t="s">
        <v>189</v>
      </c>
      <c r="F12" s="252" t="s">
        <v>190</v>
      </c>
      <c r="G12" s="252" t="s">
        <v>191</v>
      </c>
      <c r="H12" s="252" t="s">
        <v>192</v>
      </c>
      <c r="I12" s="253" t="s">
        <v>193</v>
      </c>
      <c r="J12" s="89"/>
      <c r="K12" s="89"/>
      <c r="L12" s="89"/>
      <c r="M12" s="89"/>
      <c r="N12" s="89"/>
      <c r="O12" s="89"/>
      <c r="P12" s="89"/>
      <c r="Q12" s="89"/>
      <c r="R12" s="89"/>
      <c r="S12" s="89"/>
      <c r="T12" s="89"/>
      <c r="U12" s="89"/>
      <c r="V12" s="89"/>
      <c r="W12" s="89"/>
      <c r="X12" s="89"/>
    </row>
    <row r="13" spans="1:24" ht="18.75" customHeight="1" thickBot="1" x14ac:dyDescent="0.2">
      <c r="A13" s="89"/>
      <c r="B13" s="469"/>
      <c r="C13" s="488"/>
      <c r="D13" s="251" t="s">
        <v>185</v>
      </c>
      <c r="E13" s="366"/>
      <c r="F13" s="366"/>
      <c r="G13" s="336"/>
      <c r="H13" s="336"/>
      <c r="I13" s="367"/>
      <c r="J13" s="89"/>
      <c r="K13" s="89"/>
      <c r="L13" s="89"/>
      <c r="M13" s="89"/>
      <c r="N13" s="89"/>
      <c r="O13" s="89"/>
      <c r="P13" s="89"/>
      <c r="Q13" s="89"/>
      <c r="R13" s="89"/>
      <c r="S13" s="89"/>
      <c r="T13" s="89"/>
      <c r="U13" s="89"/>
      <c r="V13" s="89"/>
      <c r="W13" s="89"/>
      <c r="X13" s="89"/>
    </row>
    <row r="14" spans="1:24" ht="18.75" customHeight="1" x14ac:dyDescent="0.15">
      <c r="A14" s="89"/>
      <c r="B14" s="470" t="s">
        <v>48</v>
      </c>
      <c r="C14" s="471">
        <f>保険料算定シート!I34</f>
        <v>0</v>
      </c>
      <c r="D14" s="313" t="s">
        <v>186</v>
      </c>
      <c r="E14" s="310" t="s">
        <v>187</v>
      </c>
      <c r="F14" s="311" t="s">
        <v>188</v>
      </c>
      <c r="G14" s="170"/>
      <c r="H14" s="171"/>
      <c r="I14" s="172"/>
      <c r="J14" s="89"/>
      <c r="K14" s="89"/>
      <c r="L14" s="89"/>
      <c r="M14" s="89"/>
      <c r="N14" s="89"/>
      <c r="O14" s="89"/>
      <c r="P14" s="89"/>
      <c r="Q14" s="89"/>
      <c r="R14" s="89"/>
      <c r="S14" s="89"/>
      <c r="T14" s="89"/>
      <c r="U14" s="89"/>
      <c r="V14" s="89"/>
      <c r="W14" s="89"/>
      <c r="X14" s="89"/>
    </row>
    <row r="15" spans="1:24" ht="18.75" customHeight="1" thickBot="1" x14ac:dyDescent="0.2">
      <c r="A15" s="89"/>
      <c r="B15" s="470"/>
      <c r="C15" s="472"/>
      <c r="D15" s="249" t="s">
        <v>185</v>
      </c>
      <c r="E15" s="346"/>
      <c r="F15" s="347"/>
      <c r="G15" s="173"/>
      <c r="H15" s="174"/>
      <c r="I15" s="174"/>
      <c r="J15" s="89"/>
      <c r="K15" s="89"/>
      <c r="L15" s="89"/>
      <c r="M15" s="89"/>
      <c r="N15" s="89"/>
      <c r="O15" s="89"/>
      <c r="P15" s="89"/>
      <c r="Q15" s="89"/>
      <c r="R15" s="89"/>
      <c r="S15" s="89"/>
      <c r="T15" s="89"/>
      <c r="U15" s="89"/>
      <c r="V15" s="89"/>
      <c r="W15" s="89"/>
      <c r="X15" s="89"/>
    </row>
    <row r="16" spans="1:24" ht="18.75" customHeight="1" thickBot="1" x14ac:dyDescent="0.2">
      <c r="A16" s="89"/>
      <c r="B16" s="139" t="s">
        <v>49</v>
      </c>
      <c r="C16" s="368"/>
      <c r="D16" s="167"/>
      <c r="E16" s="168"/>
      <c r="F16" s="168"/>
      <c r="G16" s="169"/>
      <c r="H16" s="169"/>
      <c r="I16" s="169"/>
      <c r="J16" s="169"/>
      <c r="K16" s="89"/>
      <c r="L16" s="89"/>
      <c r="M16" s="89"/>
      <c r="N16" s="89"/>
      <c r="O16" s="89"/>
      <c r="P16" s="89"/>
      <c r="Q16" s="89"/>
      <c r="R16" s="89"/>
      <c r="S16" s="89"/>
      <c r="T16" s="89"/>
      <c r="U16" s="89"/>
      <c r="V16" s="89"/>
      <c r="W16" s="89"/>
      <c r="X16" s="89"/>
    </row>
    <row r="17" spans="1:24" ht="18.75" customHeight="1" x14ac:dyDescent="0.15">
      <c r="A17" s="89"/>
      <c r="B17" s="177" t="s">
        <v>121</v>
      </c>
      <c r="C17" s="175"/>
      <c r="D17" s="158" t="s">
        <v>119</v>
      </c>
      <c r="E17" s="181" t="s">
        <v>75</v>
      </c>
      <c r="F17" s="457" t="s">
        <v>123</v>
      </c>
      <c r="G17" s="458"/>
      <c r="H17" s="463" t="s">
        <v>70</v>
      </c>
      <c r="I17" s="464"/>
      <c r="J17" s="465"/>
      <c r="K17" s="89"/>
      <c r="L17" s="89"/>
      <c r="M17" s="89"/>
      <c r="N17" s="89"/>
      <c r="O17" s="89"/>
      <c r="P17" s="89"/>
      <c r="Q17" s="89"/>
      <c r="R17" s="89"/>
      <c r="S17" s="89"/>
      <c r="T17" s="89"/>
      <c r="U17" s="89"/>
      <c r="V17" s="89"/>
      <c r="W17" s="89"/>
      <c r="X17" s="89"/>
    </row>
    <row r="18" spans="1:24" ht="18.75" customHeight="1" x14ac:dyDescent="0.15">
      <c r="A18" s="89"/>
      <c r="B18" s="178" t="s">
        <v>122</v>
      </c>
      <c r="C18" s="176"/>
      <c r="D18" s="159"/>
      <c r="E18" s="248"/>
      <c r="F18" s="459" t="s">
        <v>58</v>
      </c>
      <c r="G18" s="460"/>
      <c r="H18" s="459" t="s">
        <v>69</v>
      </c>
      <c r="I18" s="461"/>
      <c r="J18" s="462"/>
      <c r="K18" s="89"/>
      <c r="L18" s="89"/>
      <c r="M18" s="89"/>
      <c r="N18" s="89"/>
      <c r="O18" s="89"/>
      <c r="P18" s="89"/>
      <c r="Q18" s="89"/>
      <c r="R18" s="89"/>
      <c r="S18" s="89"/>
      <c r="T18" s="89"/>
      <c r="U18" s="89"/>
      <c r="V18" s="89"/>
      <c r="W18" s="89"/>
      <c r="X18" s="89"/>
    </row>
    <row r="19" spans="1:24" ht="18.75" customHeight="1" x14ac:dyDescent="0.15">
      <c r="A19" s="89"/>
      <c r="B19" s="474" t="s">
        <v>52</v>
      </c>
      <c r="C19" s="476"/>
      <c r="D19" s="152" t="s">
        <v>74</v>
      </c>
      <c r="E19" s="80" t="s">
        <v>75</v>
      </c>
      <c r="F19" s="81" t="s">
        <v>71</v>
      </c>
      <c r="G19" s="82" t="s">
        <v>72</v>
      </c>
      <c r="H19" s="478" t="s">
        <v>93</v>
      </c>
      <c r="I19" s="479"/>
      <c r="J19" s="155" t="s">
        <v>94</v>
      </c>
      <c r="K19" s="89"/>
      <c r="L19" s="89"/>
      <c r="M19" s="89"/>
      <c r="N19" s="89"/>
      <c r="O19" s="89"/>
      <c r="P19" s="89"/>
      <c r="Q19" s="89"/>
      <c r="R19" s="89"/>
      <c r="S19" s="89"/>
      <c r="T19" s="89"/>
      <c r="U19" s="89"/>
      <c r="V19" s="89"/>
      <c r="W19" s="89"/>
      <c r="X19" s="89"/>
    </row>
    <row r="20" spans="1:24" ht="18.75" customHeight="1" x14ac:dyDescent="0.15">
      <c r="A20" s="89"/>
      <c r="B20" s="475"/>
      <c r="C20" s="477"/>
      <c r="D20" s="159"/>
      <c r="E20" s="248"/>
      <c r="F20" s="370"/>
      <c r="G20" s="371"/>
      <c r="H20" s="480"/>
      <c r="I20" s="481"/>
      <c r="J20" s="372"/>
      <c r="K20" s="89"/>
      <c r="L20" s="89"/>
      <c r="M20" s="89"/>
      <c r="N20" s="89"/>
      <c r="O20" s="89"/>
      <c r="P20" s="89"/>
      <c r="Q20" s="89"/>
      <c r="R20" s="89"/>
      <c r="S20" s="89"/>
      <c r="T20" s="89"/>
      <c r="U20" s="89"/>
      <c r="V20" s="89"/>
      <c r="W20" s="89"/>
      <c r="X20" s="89"/>
    </row>
    <row r="21" spans="1:24" ht="18.75" customHeight="1" x14ac:dyDescent="0.15">
      <c r="A21" s="89"/>
      <c r="B21" s="482" t="s">
        <v>95</v>
      </c>
      <c r="C21" s="476"/>
      <c r="D21" s="153" t="s">
        <v>74</v>
      </c>
      <c r="E21" s="85" t="s">
        <v>75</v>
      </c>
      <c r="F21" s="83" t="s">
        <v>71</v>
      </c>
      <c r="G21" s="84" t="s">
        <v>72</v>
      </c>
      <c r="H21" s="484" t="s">
        <v>93</v>
      </c>
      <c r="I21" s="485"/>
      <c r="J21" s="154" t="s">
        <v>94</v>
      </c>
      <c r="K21" s="89"/>
      <c r="L21" s="89"/>
      <c r="M21" s="89"/>
      <c r="N21" s="89"/>
      <c r="O21" s="89"/>
      <c r="P21" s="89"/>
      <c r="Q21" s="89"/>
      <c r="R21" s="89"/>
      <c r="S21" s="89"/>
      <c r="T21" s="89"/>
      <c r="U21" s="89"/>
      <c r="V21" s="89"/>
      <c r="W21" s="89"/>
      <c r="X21" s="89"/>
    </row>
    <row r="22" spans="1:24" ht="18.75" customHeight="1" x14ac:dyDescent="0.15">
      <c r="A22" s="89"/>
      <c r="B22" s="483"/>
      <c r="C22" s="477"/>
      <c r="D22" s="159"/>
      <c r="E22" s="248"/>
      <c r="F22" s="370"/>
      <c r="G22" s="371"/>
      <c r="H22" s="480"/>
      <c r="I22" s="481"/>
      <c r="J22" s="372"/>
      <c r="K22" s="89"/>
      <c r="L22" s="89"/>
      <c r="M22" s="89"/>
      <c r="N22" s="89"/>
      <c r="O22" s="89"/>
      <c r="P22" s="89"/>
      <c r="Q22" s="89"/>
      <c r="R22" s="89"/>
      <c r="S22" s="89"/>
      <c r="T22" s="89"/>
      <c r="U22" s="89"/>
      <c r="V22" s="89"/>
      <c r="W22" s="89"/>
      <c r="X22" s="89"/>
    </row>
    <row r="23" spans="1:24" ht="18.75" customHeight="1" x14ac:dyDescent="0.15">
      <c r="A23" s="89"/>
      <c r="B23" s="474" t="s">
        <v>96</v>
      </c>
      <c r="C23" s="476"/>
      <c r="D23" s="152" t="s">
        <v>74</v>
      </c>
      <c r="E23" s="80" t="s">
        <v>75</v>
      </c>
      <c r="F23" s="81" t="s">
        <v>71</v>
      </c>
      <c r="G23" s="82" t="s">
        <v>72</v>
      </c>
      <c r="H23" s="478" t="s">
        <v>93</v>
      </c>
      <c r="I23" s="479"/>
      <c r="J23" s="155" t="s">
        <v>94</v>
      </c>
      <c r="K23" s="89"/>
      <c r="L23" s="89"/>
      <c r="M23" s="89"/>
      <c r="N23" s="89"/>
      <c r="O23" s="89"/>
      <c r="P23" s="89"/>
      <c r="Q23" s="89"/>
      <c r="R23" s="89"/>
      <c r="S23" s="89"/>
      <c r="T23" s="89"/>
      <c r="U23" s="89"/>
      <c r="V23" s="89"/>
      <c r="W23" s="89"/>
      <c r="X23" s="89"/>
    </row>
    <row r="24" spans="1:24" ht="18.75" customHeight="1" x14ac:dyDescent="0.15">
      <c r="A24" s="89"/>
      <c r="B24" s="475"/>
      <c r="C24" s="477"/>
      <c r="D24" s="159"/>
      <c r="E24" s="248"/>
      <c r="F24" s="370"/>
      <c r="G24" s="371"/>
      <c r="H24" s="480"/>
      <c r="I24" s="481"/>
      <c r="J24" s="372"/>
      <c r="K24" s="89"/>
      <c r="L24" s="89"/>
      <c r="M24" s="89"/>
      <c r="N24" s="89"/>
      <c r="O24" s="89"/>
      <c r="P24" s="89"/>
      <c r="Q24" s="89"/>
      <c r="R24" s="89"/>
      <c r="S24" s="89"/>
      <c r="T24" s="89"/>
      <c r="U24" s="89"/>
      <c r="V24" s="89"/>
      <c r="W24" s="89"/>
      <c r="X24" s="89"/>
    </row>
    <row r="25" spans="1:24" ht="18.75" customHeight="1" x14ac:dyDescent="0.15">
      <c r="A25" s="89"/>
      <c r="B25" s="482" t="s">
        <v>97</v>
      </c>
      <c r="C25" s="476"/>
      <c r="D25" s="153" t="s">
        <v>74</v>
      </c>
      <c r="E25" s="85" t="s">
        <v>75</v>
      </c>
      <c r="F25" s="83" t="s">
        <v>71</v>
      </c>
      <c r="G25" s="84" t="s">
        <v>72</v>
      </c>
      <c r="H25" s="484" t="s">
        <v>93</v>
      </c>
      <c r="I25" s="485"/>
      <c r="J25" s="154" t="s">
        <v>94</v>
      </c>
      <c r="K25" s="89"/>
      <c r="L25" s="89"/>
      <c r="M25" s="89"/>
      <c r="N25" s="89"/>
      <c r="O25" s="89"/>
      <c r="P25" s="89"/>
      <c r="Q25" s="89"/>
      <c r="R25" s="89"/>
      <c r="S25" s="89"/>
      <c r="T25" s="89"/>
      <c r="U25" s="89"/>
      <c r="V25" s="89"/>
      <c r="W25" s="89"/>
      <c r="X25" s="89"/>
    </row>
    <row r="26" spans="1:24" ht="18.75" customHeight="1" x14ac:dyDescent="0.15">
      <c r="A26" s="89"/>
      <c r="B26" s="497"/>
      <c r="C26" s="498"/>
      <c r="D26" s="373"/>
      <c r="E26" s="248"/>
      <c r="F26" s="374"/>
      <c r="G26" s="375"/>
      <c r="H26" s="499"/>
      <c r="I26" s="500"/>
      <c r="J26" s="376"/>
      <c r="K26" s="89"/>
      <c r="L26" s="89"/>
      <c r="M26" s="89"/>
      <c r="N26" s="89"/>
      <c r="O26" s="89"/>
      <c r="P26" s="89"/>
      <c r="Q26" s="89"/>
      <c r="R26" s="89"/>
      <c r="S26" s="89"/>
      <c r="T26" s="89"/>
      <c r="U26" s="89"/>
      <c r="V26" s="89"/>
      <c r="W26" s="89"/>
      <c r="X26" s="89"/>
    </row>
    <row r="27" spans="1:24" ht="18.75" customHeight="1" x14ac:dyDescent="0.15">
      <c r="A27" s="89"/>
      <c r="B27" s="140" t="s">
        <v>50</v>
      </c>
      <c r="C27" s="368">
        <v>0</v>
      </c>
      <c r="D27" s="445" t="s">
        <v>126</v>
      </c>
      <c r="E27" s="446"/>
      <c r="F27" s="446"/>
      <c r="G27" s="446"/>
      <c r="H27" s="446"/>
      <c r="I27" s="446"/>
      <c r="J27" s="447"/>
      <c r="K27" s="89"/>
      <c r="L27" s="89"/>
      <c r="M27" s="89"/>
      <c r="N27" s="89"/>
      <c r="O27" s="89"/>
      <c r="P27" s="89"/>
      <c r="Q27" s="89"/>
      <c r="R27" s="89"/>
      <c r="S27" s="89"/>
      <c r="T27" s="89"/>
      <c r="U27" s="89"/>
      <c r="V27" s="89"/>
      <c r="W27" s="89"/>
      <c r="X27" s="89"/>
    </row>
    <row r="28" spans="1:24" ht="18.75" customHeight="1" x14ac:dyDescent="0.15">
      <c r="A28" s="89"/>
      <c r="B28" s="189" t="s">
        <v>98</v>
      </c>
      <c r="C28" s="369">
        <v>0</v>
      </c>
      <c r="D28" s="448"/>
      <c r="E28" s="449"/>
      <c r="F28" s="449"/>
      <c r="G28" s="449"/>
      <c r="H28" s="449"/>
      <c r="I28" s="449"/>
      <c r="J28" s="450"/>
      <c r="K28" s="89"/>
      <c r="L28" s="89"/>
      <c r="M28" s="89"/>
      <c r="N28" s="89"/>
      <c r="O28" s="89"/>
      <c r="P28" s="89"/>
      <c r="Q28" s="89"/>
      <c r="R28" s="89"/>
      <c r="S28" s="89"/>
      <c r="T28" s="89"/>
      <c r="U28" s="89"/>
      <c r="V28" s="89"/>
      <c r="W28" s="89"/>
      <c r="X28" s="89"/>
    </row>
    <row r="29" spans="1:24" ht="18.75" customHeight="1" x14ac:dyDescent="0.15">
      <c r="A29" s="89"/>
      <c r="B29" s="140" t="s">
        <v>51</v>
      </c>
      <c r="C29" s="368">
        <v>0</v>
      </c>
      <c r="D29" s="451" t="s">
        <v>127</v>
      </c>
      <c r="E29" s="452"/>
      <c r="F29" s="452"/>
      <c r="G29" s="452"/>
      <c r="H29" s="452"/>
      <c r="I29" s="452"/>
      <c r="J29" s="453"/>
      <c r="K29" s="89"/>
      <c r="L29" s="89"/>
      <c r="M29" s="89"/>
      <c r="N29" s="89"/>
      <c r="O29" s="89"/>
      <c r="P29" s="89"/>
      <c r="Q29" s="89"/>
      <c r="R29" s="89"/>
      <c r="S29" s="89"/>
      <c r="T29" s="89"/>
      <c r="U29" s="89"/>
      <c r="V29" s="89"/>
      <c r="W29" s="89"/>
      <c r="X29" s="89"/>
    </row>
    <row r="30" spans="1:24" ht="18.75" customHeight="1" thickBot="1" x14ac:dyDescent="0.2">
      <c r="A30" s="89"/>
      <c r="B30" s="139" t="s">
        <v>54</v>
      </c>
      <c r="C30" s="368">
        <v>0</v>
      </c>
      <c r="D30" s="454" t="s">
        <v>128</v>
      </c>
      <c r="E30" s="455"/>
      <c r="F30" s="455"/>
      <c r="G30" s="455"/>
      <c r="H30" s="455"/>
      <c r="I30" s="455"/>
      <c r="J30" s="456"/>
      <c r="K30" s="89"/>
      <c r="L30" s="89"/>
      <c r="M30" s="89"/>
      <c r="N30" s="89"/>
      <c r="O30" s="89"/>
      <c r="P30" s="89"/>
      <c r="Q30" s="89"/>
      <c r="R30" s="89"/>
      <c r="S30" s="89"/>
      <c r="T30" s="89"/>
      <c r="U30" s="89"/>
      <c r="V30" s="89"/>
      <c r="W30" s="89"/>
      <c r="X30" s="89"/>
    </row>
    <row r="31" spans="1:24" ht="18.75" customHeight="1" thickBot="1" x14ac:dyDescent="0.2">
      <c r="A31" s="89"/>
      <c r="B31" s="141" t="s">
        <v>53</v>
      </c>
      <c r="C31" s="142">
        <v>380000</v>
      </c>
      <c r="D31" s="151"/>
      <c r="E31" s="151"/>
      <c r="F31" s="151"/>
      <c r="G31" s="151"/>
      <c r="H31" s="151"/>
      <c r="I31" s="151"/>
      <c r="J31" s="151"/>
      <c r="K31" s="89"/>
      <c r="L31" s="89"/>
      <c r="M31" s="89"/>
      <c r="N31" s="89"/>
      <c r="O31" s="89"/>
      <c r="P31" s="89"/>
      <c r="Q31" s="89"/>
      <c r="R31" s="89"/>
      <c r="S31" s="89"/>
      <c r="T31" s="89"/>
      <c r="U31" s="89"/>
      <c r="V31" s="89"/>
      <c r="W31" s="89"/>
      <c r="X31" s="89"/>
    </row>
    <row r="32" spans="1:24" ht="22.5" customHeight="1" thickTop="1" thickBot="1" x14ac:dyDescent="0.2">
      <c r="A32" s="89"/>
      <c r="B32" s="314" t="s">
        <v>99</v>
      </c>
      <c r="C32" s="303">
        <f>SUM(C10:C31)</f>
        <v>380000</v>
      </c>
      <c r="D32" s="91"/>
      <c r="E32" s="91"/>
      <c r="F32" s="91"/>
      <c r="G32" s="91"/>
      <c r="H32" s="91"/>
      <c r="I32" s="91"/>
      <c r="J32" s="91"/>
      <c r="K32" s="89"/>
      <c r="L32" s="89"/>
      <c r="M32" s="89"/>
      <c r="N32" s="89"/>
      <c r="O32" s="89"/>
      <c r="P32" s="89"/>
      <c r="Q32" s="89"/>
      <c r="R32" s="89"/>
      <c r="S32" s="89"/>
      <c r="T32" s="89"/>
      <c r="U32" s="89"/>
      <c r="V32" s="89"/>
      <c r="W32" s="89"/>
      <c r="X32" s="89"/>
    </row>
    <row r="33" spans="1:24" ht="8.25" customHeight="1" thickBot="1" x14ac:dyDescent="0.2">
      <c r="A33" s="89"/>
      <c r="B33" s="132"/>
      <c r="C33" s="90"/>
      <c r="D33" s="89"/>
      <c r="E33" s="89"/>
      <c r="F33" s="89"/>
      <c r="G33" s="89"/>
      <c r="H33" s="89"/>
      <c r="I33" s="89"/>
      <c r="J33" s="89"/>
      <c r="K33" s="89"/>
      <c r="L33" s="89"/>
      <c r="M33" s="89"/>
      <c r="N33" s="89"/>
      <c r="O33" s="89"/>
      <c r="P33" s="89"/>
      <c r="Q33" s="89"/>
      <c r="R33" s="89"/>
      <c r="S33" s="89"/>
      <c r="T33" s="89"/>
      <c r="U33" s="89"/>
      <c r="V33" s="89"/>
      <c r="W33" s="89"/>
      <c r="X33" s="89"/>
    </row>
    <row r="34" spans="1:24" ht="22.5" customHeight="1" thickBot="1" x14ac:dyDescent="0.2">
      <c r="A34" s="89"/>
      <c r="B34" s="315" t="s">
        <v>100</v>
      </c>
      <c r="C34" s="316">
        <f>ROUNDDOWN(IF((C8-C32)&lt;0,0,C8-C32),-3)</f>
        <v>0</v>
      </c>
      <c r="D34" s="443" t="s">
        <v>125</v>
      </c>
      <c r="E34" s="443"/>
      <c r="F34" s="443"/>
      <c r="G34" s="443"/>
      <c r="H34" s="443"/>
      <c r="I34" s="443"/>
      <c r="J34" s="444"/>
      <c r="K34" s="91"/>
      <c r="L34" s="89"/>
      <c r="M34" s="89"/>
      <c r="N34" s="89"/>
      <c r="O34" s="89"/>
      <c r="P34" s="89"/>
      <c r="Q34" s="89"/>
      <c r="R34" s="89"/>
      <c r="S34" s="89"/>
      <c r="T34" s="89"/>
      <c r="U34" s="89"/>
      <c r="V34" s="89"/>
      <c r="W34" s="89"/>
      <c r="X34" s="89"/>
    </row>
    <row r="35" spans="1:24" ht="8.25" customHeight="1" thickBot="1" x14ac:dyDescent="0.2">
      <c r="A35" s="89"/>
      <c r="B35" s="132"/>
      <c r="C35" s="90"/>
      <c r="D35" s="89"/>
      <c r="E35" s="89"/>
      <c r="F35" s="89"/>
      <c r="G35" s="89"/>
      <c r="H35" s="89"/>
      <c r="I35" s="89"/>
      <c r="J35" s="89"/>
      <c r="K35" s="89"/>
      <c r="L35" s="89"/>
      <c r="M35" s="89"/>
      <c r="N35" s="89"/>
      <c r="O35" s="89"/>
      <c r="P35" s="89"/>
      <c r="Q35" s="89"/>
      <c r="R35" s="89"/>
      <c r="S35" s="89"/>
      <c r="T35" s="89"/>
      <c r="U35" s="89"/>
      <c r="V35" s="89"/>
      <c r="W35" s="89"/>
      <c r="X35" s="89"/>
    </row>
    <row r="36" spans="1:24" ht="22.5" customHeight="1" thickTop="1" thickBot="1" x14ac:dyDescent="0.2">
      <c r="A36" s="89"/>
      <c r="B36" s="317" t="s">
        <v>101</v>
      </c>
      <c r="C36" s="377"/>
      <c r="D36" s="91"/>
      <c r="E36" s="489"/>
      <c r="F36" s="490"/>
      <c r="G36" s="490"/>
      <c r="H36" s="490"/>
      <c r="I36" s="491"/>
      <c r="J36" s="91"/>
      <c r="K36" s="91"/>
      <c r="L36" s="89"/>
      <c r="M36" s="89"/>
      <c r="N36" s="89"/>
      <c r="O36" s="89"/>
      <c r="P36" s="89"/>
      <c r="Q36" s="89"/>
      <c r="R36" s="89"/>
      <c r="S36" s="89"/>
      <c r="T36" s="89"/>
      <c r="U36" s="89"/>
      <c r="V36" s="89"/>
      <c r="W36" s="89"/>
      <c r="X36" s="89"/>
    </row>
    <row r="37" spans="1:24" ht="22.5" customHeight="1" thickTop="1" thickBot="1" x14ac:dyDescent="0.2">
      <c r="A37" s="89"/>
      <c r="B37" s="281" t="s">
        <v>102</v>
      </c>
      <c r="C37" s="378"/>
      <c r="D37" s="91"/>
      <c r="E37" s="91"/>
      <c r="F37" s="91"/>
      <c r="G37" s="91"/>
      <c r="H37" s="91"/>
      <c r="I37" s="91"/>
      <c r="J37" s="91"/>
      <c r="K37" s="91"/>
      <c r="L37" s="89"/>
      <c r="M37" s="89"/>
      <c r="N37" s="89"/>
      <c r="O37" s="89"/>
      <c r="P37" s="89"/>
      <c r="Q37" s="89"/>
      <c r="R37" s="89"/>
      <c r="S37" s="89"/>
      <c r="T37" s="89"/>
      <c r="U37" s="89"/>
      <c r="V37" s="89"/>
      <c r="W37" s="89"/>
      <c r="X37" s="89"/>
    </row>
    <row r="38" spans="1:24" ht="8.25" customHeight="1" thickBot="1" x14ac:dyDescent="0.2">
      <c r="A38" s="89"/>
      <c r="D38" s="89"/>
      <c r="E38" s="89"/>
      <c r="F38" s="89"/>
      <c r="G38" s="89"/>
      <c r="H38" s="89"/>
      <c r="I38" s="89"/>
      <c r="J38" s="89"/>
      <c r="K38" s="89"/>
      <c r="L38" s="89"/>
      <c r="M38" s="89"/>
      <c r="N38" s="89"/>
      <c r="O38" s="89"/>
      <c r="P38" s="89"/>
      <c r="Q38" s="89"/>
      <c r="R38" s="89"/>
      <c r="S38" s="89"/>
      <c r="T38" s="89"/>
      <c r="U38" s="89"/>
      <c r="V38" s="89"/>
      <c r="W38" s="89"/>
      <c r="X38" s="89"/>
    </row>
    <row r="39" spans="1:24" ht="22.5" customHeight="1" thickBot="1" x14ac:dyDescent="0.2">
      <c r="A39" s="89"/>
      <c r="B39" s="317" t="s">
        <v>114</v>
      </c>
      <c r="C39" s="318">
        <f>ROUNDDOWN((C34*C36-C37),0)</f>
        <v>0</v>
      </c>
      <c r="D39" s="91"/>
      <c r="E39" s="91"/>
      <c r="F39" s="91"/>
      <c r="G39" s="91"/>
      <c r="H39" s="91"/>
      <c r="I39" s="91"/>
      <c r="J39" s="91"/>
      <c r="K39" s="91"/>
      <c r="L39" s="89"/>
      <c r="M39" s="89"/>
      <c r="N39" s="89"/>
      <c r="O39" s="89"/>
      <c r="P39" s="89"/>
      <c r="Q39" s="89"/>
      <c r="R39" s="89"/>
      <c r="S39" s="89"/>
      <c r="T39" s="89"/>
      <c r="U39" s="89"/>
      <c r="V39" s="89"/>
      <c r="W39" s="89"/>
      <c r="X39" s="89"/>
    </row>
    <row r="40" spans="1:24" ht="22.5" customHeight="1" thickBot="1" x14ac:dyDescent="0.2">
      <c r="A40" s="89"/>
      <c r="B40" s="319" t="s">
        <v>115</v>
      </c>
      <c r="C40" s="379"/>
      <c r="D40" s="494" t="s">
        <v>129</v>
      </c>
      <c r="E40" s="495"/>
      <c r="F40" s="495"/>
      <c r="G40" s="495"/>
      <c r="H40" s="495"/>
      <c r="I40" s="495"/>
      <c r="J40" s="496"/>
      <c r="K40" s="91"/>
      <c r="L40" s="89"/>
      <c r="M40" s="89"/>
      <c r="N40" s="89"/>
      <c r="O40" s="89"/>
      <c r="P40" s="89"/>
      <c r="Q40" s="89"/>
      <c r="R40" s="89"/>
      <c r="S40" s="89"/>
      <c r="T40" s="89"/>
      <c r="U40" s="89"/>
      <c r="V40" s="89"/>
      <c r="W40" s="89"/>
      <c r="X40" s="89"/>
    </row>
    <row r="41" spans="1:24" ht="22.5" customHeight="1" thickBot="1" x14ac:dyDescent="0.2">
      <c r="A41" s="89"/>
      <c r="B41" s="320" t="s">
        <v>116</v>
      </c>
      <c r="C41" s="302">
        <f>C39-C40</f>
        <v>0</v>
      </c>
      <c r="D41" s="91"/>
      <c r="E41" s="91"/>
      <c r="F41" s="91"/>
      <c r="G41" s="91"/>
      <c r="H41" s="91"/>
      <c r="I41" s="91"/>
      <c r="J41" s="91"/>
      <c r="K41" s="91"/>
      <c r="L41" s="89"/>
      <c r="M41" s="89"/>
      <c r="N41" s="89"/>
      <c r="O41" s="89"/>
      <c r="P41" s="89"/>
      <c r="Q41" s="89"/>
      <c r="R41" s="89"/>
      <c r="S41" s="89"/>
      <c r="T41" s="89"/>
      <c r="U41" s="89"/>
      <c r="V41" s="89"/>
      <c r="W41" s="89"/>
      <c r="X41" s="89"/>
    </row>
    <row r="42" spans="1:24" ht="22.5" customHeight="1" thickBot="1" x14ac:dyDescent="0.2">
      <c r="A42" s="89"/>
      <c r="B42" s="321" t="s">
        <v>113</v>
      </c>
      <c r="C42" s="380">
        <f>ROUNDDOWN(C41*102.1%,-2)</f>
        <v>0</v>
      </c>
      <c r="D42" s="443" t="s">
        <v>222</v>
      </c>
      <c r="E42" s="443"/>
      <c r="F42" s="443"/>
      <c r="G42" s="443"/>
      <c r="H42" s="443"/>
      <c r="I42" s="443"/>
      <c r="J42" s="444"/>
      <c r="K42" s="91"/>
      <c r="L42" s="89"/>
      <c r="M42" s="89"/>
      <c r="N42" s="89"/>
      <c r="O42" s="89"/>
      <c r="P42" s="89"/>
      <c r="Q42" s="89"/>
      <c r="R42" s="89"/>
      <c r="S42" s="89"/>
      <c r="T42" s="89"/>
      <c r="U42" s="89"/>
      <c r="V42" s="89"/>
      <c r="W42" s="89"/>
      <c r="X42" s="89"/>
    </row>
    <row r="43" spans="1:24" ht="8.25" customHeight="1" thickBot="1" x14ac:dyDescent="0.2">
      <c r="A43" s="89"/>
      <c r="D43" s="89"/>
      <c r="E43" s="89"/>
      <c r="F43" s="89"/>
      <c r="G43" s="89"/>
      <c r="H43" s="89"/>
      <c r="I43" s="89"/>
      <c r="J43" s="89"/>
      <c r="K43" s="89"/>
      <c r="L43" s="89"/>
      <c r="M43" s="89"/>
      <c r="N43" s="89"/>
      <c r="O43" s="89"/>
      <c r="P43" s="89"/>
      <c r="Q43" s="89"/>
      <c r="R43" s="89"/>
      <c r="S43" s="89"/>
      <c r="T43" s="89"/>
      <c r="U43" s="89"/>
      <c r="V43" s="89"/>
      <c r="W43" s="89"/>
      <c r="X43" s="89"/>
    </row>
    <row r="44" spans="1:24" ht="22.5" customHeight="1" thickBot="1" x14ac:dyDescent="0.2">
      <c r="A44" s="89"/>
      <c r="B44" s="322" t="s">
        <v>110</v>
      </c>
      <c r="C44" s="323">
        <f>給与台帳シート!Z25</f>
        <v>0</v>
      </c>
      <c r="D44" s="91"/>
      <c r="E44" s="91"/>
      <c r="F44" s="91"/>
      <c r="G44" s="91"/>
      <c r="H44" s="91"/>
      <c r="I44" s="91"/>
      <c r="J44" s="91"/>
      <c r="K44" s="91"/>
      <c r="L44" s="89"/>
      <c r="M44" s="89"/>
      <c r="N44" s="89"/>
      <c r="O44" s="89"/>
      <c r="P44" s="89"/>
      <c r="Q44" s="89"/>
      <c r="R44" s="89"/>
      <c r="S44" s="89"/>
      <c r="T44" s="89"/>
      <c r="U44" s="89"/>
      <c r="V44" s="89"/>
      <c r="W44" s="89"/>
      <c r="X44" s="89"/>
    </row>
    <row r="45" spans="1:24" ht="22.5" customHeight="1" thickBot="1" x14ac:dyDescent="0.2">
      <c r="A45" s="89"/>
      <c r="B45" s="281" t="s">
        <v>111</v>
      </c>
      <c r="C45" s="324">
        <f>-(C42-C44)</f>
        <v>0</v>
      </c>
      <c r="D45" s="504" t="s">
        <v>124</v>
      </c>
      <c r="E45" s="504"/>
      <c r="F45" s="504"/>
      <c r="G45" s="504"/>
      <c r="H45" s="504"/>
      <c r="I45" s="504"/>
      <c r="J45" s="505"/>
      <c r="K45" s="91"/>
      <c r="L45" s="89"/>
      <c r="M45" s="89"/>
      <c r="N45" s="89"/>
      <c r="O45" s="89"/>
      <c r="P45" s="89"/>
      <c r="Q45" s="89"/>
      <c r="R45" s="89"/>
      <c r="S45" s="89"/>
      <c r="T45" s="89"/>
      <c r="U45" s="89"/>
      <c r="V45" s="89"/>
      <c r="W45" s="89"/>
      <c r="X45" s="89"/>
    </row>
    <row r="46" spans="1:24" ht="18.75" customHeight="1" thickBot="1" x14ac:dyDescent="0.2">
      <c r="A46" s="89"/>
      <c r="B46" s="132"/>
      <c r="C46" s="90"/>
      <c r="D46" s="89"/>
      <c r="E46" s="89"/>
      <c r="F46" s="89"/>
      <c r="G46" s="89"/>
      <c r="H46" s="89"/>
      <c r="I46" s="89"/>
      <c r="J46" s="89"/>
      <c r="K46" s="89"/>
      <c r="L46" s="89"/>
      <c r="M46" s="89"/>
      <c r="N46" s="89"/>
      <c r="O46" s="89"/>
      <c r="P46" s="89"/>
      <c r="Q46" s="89"/>
      <c r="R46" s="89"/>
      <c r="S46" s="89"/>
      <c r="T46" s="89"/>
      <c r="U46" s="89"/>
      <c r="V46" s="89"/>
      <c r="W46" s="89"/>
      <c r="X46" s="89"/>
    </row>
    <row r="47" spans="1:24" ht="129.75" customHeight="1" thickTop="1" thickBot="1" x14ac:dyDescent="0.2">
      <c r="A47" s="89"/>
      <c r="B47" s="501" t="s">
        <v>238</v>
      </c>
      <c r="C47" s="502"/>
      <c r="D47" s="502"/>
      <c r="E47" s="502"/>
      <c r="F47" s="502"/>
      <c r="G47" s="502"/>
      <c r="H47" s="502"/>
      <c r="I47" s="502"/>
      <c r="J47" s="503"/>
      <c r="K47" s="89"/>
      <c r="L47" s="89"/>
      <c r="M47" s="89"/>
      <c r="N47" s="89"/>
      <c r="O47" s="89"/>
      <c r="P47" s="89"/>
      <c r="Q47" s="89"/>
      <c r="R47" s="89"/>
      <c r="S47" s="89"/>
      <c r="T47" s="89"/>
      <c r="U47" s="89"/>
      <c r="V47" s="89"/>
      <c r="W47" s="89"/>
      <c r="X47" s="89"/>
    </row>
    <row r="48" spans="1:24" ht="18.75" customHeight="1" thickTop="1" x14ac:dyDescent="0.15">
      <c r="A48" s="89"/>
      <c r="B48" s="132"/>
      <c r="C48" s="90"/>
      <c r="D48" s="89"/>
      <c r="E48" s="89"/>
      <c r="F48" s="89"/>
      <c r="G48" s="89"/>
      <c r="H48" s="89"/>
      <c r="I48" s="89"/>
      <c r="J48" s="89"/>
      <c r="K48" s="89"/>
      <c r="L48" s="89"/>
      <c r="M48" s="89"/>
      <c r="N48" s="89"/>
      <c r="O48" s="89"/>
      <c r="P48" s="89"/>
      <c r="Q48" s="89"/>
      <c r="R48" s="89"/>
      <c r="S48" s="89"/>
      <c r="T48" s="89"/>
      <c r="U48" s="89"/>
      <c r="V48" s="89"/>
      <c r="W48" s="89"/>
      <c r="X48" s="89"/>
    </row>
    <row r="49" spans="1:24" ht="18.75" customHeight="1" x14ac:dyDescent="0.15">
      <c r="A49" s="89"/>
      <c r="B49" s="132"/>
      <c r="C49" s="90"/>
      <c r="D49" s="89"/>
      <c r="E49" s="89"/>
      <c r="F49" s="89"/>
      <c r="G49" s="89"/>
      <c r="H49" s="89"/>
      <c r="I49" s="89"/>
      <c r="J49" s="89"/>
      <c r="K49" s="89"/>
      <c r="L49" s="89"/>
      <c r="M49" s="89"/>
      <c r="N49" s="89"/>
      <c r="O49" s="89"/>
      <c r="P49" s="89"/>
      <c r="Q49" s="89"/>
      <c r="R49" s="89"/>
      <c r="S49" s="89"/>
      <c r="T49" s="89"/>
      <c r="U49" s="89"/>
      <c r="V49" s="89"/>
      <c r="W49" s="89"/>
      <c r="X49" s="89"/>
    </row>
    <row r="50" spans="1:24" ht="18.75" customHeight="1" x14ac:dyDescent="0.15">
      <c r="A50" s="89"/>
      <c r="B50" s="132"/>
      <c r="C50" s="90"/>
      <c r="D50" s="89"/>
      <c r="E50" s="89"/>
      <c r="F50" s="89"/>
      <c r="G50" s="89"/>
      <c r="H50" s="89"/>
      <c r="I50" s="89"/>
      <c r="J50" s="89"/>
      <c r="K50" s="89"/>
      <c r="L50" s="89"/>
      <c r="M50" s="89"/>
      <c r="N50" s="89"/>
      <c r="O50" s="89"/>
      <c r="P50" s="89"/>
      <c r="Q50" s="89"/>
      <c r="R50" s="89"/>
      <c r="S50" s="89"/>
      <c r="T50" s="89"/>
      <c r="U50" s="89"/>
      <c r="V50" s="89"/>
      <c r="W50" s="89"/>
      <c r="X50" s="89"/>
    </row>
    <row r="51" spans="1:24" ht="18.75" customHeight="1" x14ac:dyDescent="0.15">
      <c r="A51" s="89"/>
      <c r="B51" s="132"/>
      <c r="C51" s="90"/>
      <c r="D51" s="89"/>
      <c r="E51" s="89"/>
      <c r="F51" s="89"/>
      <c r="G51" s="89"/>
      <c r="H51" s="89"/>
      <c r="I51" s="89"/>
      <c r="J51" s="89"/>
      <c r="K51" s="89"/>
      <c r="L51" s="89"/>
      <c r="M51" s="89"/>
      <c r="N51" s="89"/>
      <c r="O51" s="89"/>
      <c r="P51" s="89"/>
      <c r="Q51" s="89"/>
      <c r="R51" s="89"/>
      <c r="S51" s="89"/>
      <c r="T51" s="89"/>
      <c r="U51" s="89"/>
      <c r="V51" s="89"/>
      <c r="W51" s="89"/>
      <c r="X51" s="89"/>
    </row>
    <row r="52" spans="1:24" ht="18.75" customHeight="1" x14ac:dyDescent="0.15"/>
    <row r="53" spans="1:24" ht="18.75" customHeight="1" x14ac:dyDescent="0.15"/>
    <row r="54" spans="1:24" ht="18.75" customHeight="1" x14ac:dyDescent="0.15"/>
    <row r="55" spans="1:24" ht="18.75" customHeight="1" x14ac:dyDescent="0.15"/>
    <row r="56" spans="1:24" ht="18.75" customHeight="1" x14ac:dyDescent="0.15"/>
    <row r="57" spans="1:24" ht="18.75" customHeight="1" x14ac:dyDescent="0.15"/>
    <row r="58" spans="1:24" ht="18.75" customHeight="1" x14ac:dyDescent="0.15"/>
    <row r="59" spans="1:24" ht="18.75" customHeight="1" x14ac:dyDescent="0.15"/>
    <row r="60" spans="1:24" ht="18.75" customHeight="1" x14ac:dyDescent="0.15"/>
    <row r="61" spans="1:24" ht="18.75" customHeight="1" x14ac:dyDescent="0.15"/>
    <row r="62" spans="1:24" ht="18.75" customHeight="1" x14ac:dyDescent="0.15">
      <c r="A62" s="492" t="s">
        <v>112</v>
      </c>
      <c r="B62" s="493"/>
      <c r="C62" s="493"/>
      <c r="D62" s="493"/>
      <c r="E62" s="493"/>
      <c r="F62" s="493"/>
      <c r="G62" s="493"/>
      <c r="H62" s="493"/>
      <c r="I62" s="493"/>
      <c r="J62" s="493"/>
      <c r="K62" s="493"/>
      <c r="L62" s="493"/>
    </row>
    <row r="63" spans="1:24" ht="18.75" customHeight="1" x14ac:dyDescent="0.15"/>
    <row r="64" spans="1:24" ht="18.75" customHeight="1" x14ac:dyDescent="0.15">
      <c r="C64" s="86">
        <v>0.05</v>
      </c>
      <c r="D64" s="1" t="s">
        <v>76</v>
      </c>
      <c r="F64" s="79" t="s">
        <v>57</v>
      </c>
      <c r="G64" s="79" t="s">
        <v>69</v>
      </c>
      <c r="H64" s="79" t="s">
        <v>69</v>
      </c>
      <c r="I64" s="79"/>
      <c r="J64" s="2" t="s">
        <v>55</v>
      </c>
    </row>
    <row r="65" spans="3:10" ht="18.75" customHeight="1" x14ac:dyDescent="0.15">
      <c r="C65" s="86">
        <v>0.1</v>
      </c>
      <c r="D65" s="1" t="s">
        <v>77</v>
      </c>
      <c r="F65" s="79" t="s">
        <v>58</v>
      </c>
      <c r="G65" s="79" t="s">
        <v>73</v>
      </c>
      <c r="H65" s="79" t="s">
        <v>59</v>
      </c>
      <c r="J65" s="2" t="s">
        <v>56</v>
      </c>
    </row>
    <row r="66" spans="3:10" ht="18.75" customHeight="1" x14ac:dyDescent="0.15">
      <c r="C66" s="86">
        <v>0.2</v>
      </c>
      <c r="D66" s="1" t="s">
        <v>78</v>
      </c>
      <c r="G66" s="79"/>
      <c r="H66" s="79" t="s">
        <v>60</v>
      </c>
    </row>
    <row r="67" spans="3:10" ht="18.75" customHeight="1" x14ac:dyDescent="0.15">
      <c r="C67" s="86">
        <v>0.23</v>
      </c>
      <c r="D67" s="1" t="s">
        <v>79</v>
      </c>
      <c r="F67" s="2" t="s">
        <v>55</v>
      </c>
      <c r="G67" s="79"/>
      <c r="H67" s="79" t="s">
        <v>61</v>
      </c>
    </row>
    <row r="68" spans="3:10" ht="18.75" customHeight="1" x14ac:dyDescent="0.15">
      <c r="C68" s="86">
        <v>0.33</v>
      </c>
      <c r="D68" s="1" t="s">
        <v>80</v>
      </c>
      <c r="F68" s="2" t="s">
        <v>56</v>
      </c>
      <c r="G68" s="79"/>
      <c r="H68" s="79" t="s">
        <v>62</v>
      </c>
    </row>
    <row r="69" spans="3:10" ht="18.75" customHeight="1" x14ac:dyDescent="0.15">
      <c r="C69" s="86">
        <v>0.4</v>
      </c>
      <c r="D69" s="1" t="s">
        <v>81</v>
      </c>
      <c r="G69" s="79"/>
      <c r="H69" s="79" t="s">
        <v>63</v>
      </c>
    </row>
    <row r="70" spans="3:10" ht="18.75" customHeight="1" x14ac:dyDescent="0.15">
      <c r="C70" s="86">
        <v>0.45</v>
      </c>
      <c r="D70" s="1" t="s">
        <v>82</v>
      </c>
      <c r="G70" s="79"/>
      <c r="H70" s="79" t="s">
        <v>64</v>
      </c>
    </row>
    <row r="71" spans="3:10" ht="18.75" customHeight="1" x14ac:dyDescent="0.15">
      <c r="C71" s="157">
        <v>0</v>
      </c>
      <c r="D71" s="1" t="s">
        <v>83</v>
      </c>
      <c r="G71" s="79"/>
      <c r="H71" s="79" t="s">
        <v>65</v>
      </c>
    </row>
    <row r="72" spans="3:10" ht="18.75" customHeight="1" x14ac:dyDescent="0.15">
      <c r="C72" s="157">
        <v>270000</v>
      </c>
      <c r="D72" s="1" t="s">
        <v>84</v>
      </c>
      <c r="G72" s="79"/>
      <c r="H72" s="79" t="s">
        <v>66</v>
      </c>
    </row>
    <row r="73" spans="3:10" ht="18.75" customHeight="1" x14ac:dyDescent="0.15">
      <c r="C73" s="157">
        <v>400000</v>
      </c>
      <c r="D73" s="1" t="s">
        <v>85</v>
      </c>
      <c r="G73" s="79"/>
      <c r="H73" s="79" t="s">
        <v>67</v>
      </c>
    </row>
    <row r="74" spans="3:10" ht="18.75" customHeight="1" x14ac:dyDescent="0.15">
      <c r="C74" s="157">
        <v>0</v>
      </c>
      <c r="E74" s="79" t="s">
        <v>103</v>
      </c>
      <c r="G74" s="79"/>
      <c r="H74" s="79" t="s">
        <v>68</v>
      </c>
    </row>
    <row r="75" spans="3:10" ht="18.75" customHeight="1" x14ac:dyDescent="0.15">
      <c r="C75" s="157">
        <v>750000</v>
      </c>
      <c r="D75" s="79" t="s">
        <v>120</v>
      </c>
      <c r="E75" s="79" t="s">
        <v>104</v>
      </c>
      <c r="G75" s="79"/>
    </row>
    <row r="76" spans="3:10" ht="18.75" customHeight="1" x14ac:dyDescent="0.15">
      <c r="C76" s="157"/>
      <c r="D76" s="79" t="s">
        <v>92</v>
      </c>
      <c r="E76" s="79" t="s">
        <v>105</v>
      </c>
      <c r="G76" s="79"/>
    </row>
    <row r="77" spans="3:10" ht="18.75" customHeight="1" x14ac:dyDescent="0.15">
      <c r="C77" s="157">
        <v>0</v>
      </c>
      <c r="E77" s="79" t="s">
        <v>106</v>
      </c>
      <c r="G77" s="79"/>
      <c r="H77" s="79" t="s">
        <v>88</v>
      </c>
    </row>
    <row r="78" spans="3:10" ht="18.75" customHeight="1" x14ac:dyDescent="0.15">
      <c r="C78" s="157">
        <v>380000</v>
      </c>
      <c r="E78" s="79" t="s">
        <v>107</v>
      </c>
      <c r="H78" s="79" t="s">
        <v>89</v>
      </c>
    </row>
    <row r="79" spans="3:10" ht="18.75" customHeight="1" x14ac:dyDescent="0.15">
      <c r="C79" s="157">
        <v>480000</v>
      </c>
      <c r="E79" s="79" t="s">
        <v>108</v>
      </c>
      <c r="H79" s="79" t="s">
        <v>90</v>
      </c>
    </row>
    <row r="80" spans="3:10" ht="18.75" customHeight="1" x14ac:dyDescent="0.15">
      <c r="C80" s="157"/>
      <c r="E80" s="79" t="s">
        <v>109</v>
      </c>
      <c r="H80" s="79" t="s">
        <v>91</v>
      </c>
    </row>
    <row r="81" spans="3:8" ht="18.75" customHeight="1" x14ac:dyDescent="0.15">
      <c r="C81" s="157"/>
      <c r="H81" s="79" t="s">
        <v>92</v>
      </c>
    </row>
    <row r="82" spans="3:8" ht="18.75" customHeight="1" x14ac:dyDescent="0.15">
      <c r="C82" s="157">
        <v>380000</v>
      </c>
    </row>
    <row r="83" spans="3:8" ht="18.75" customHeight="1" x14ac:dyDescent="0.15">
      <c r="C83" s="157">
        <v>360000</v>
      </c>
    </row>
    <row r="84" spans="3:8" ht="18.75" customHeight="1" x14ac:dyDescent="0.15">
      <c r="C84" s="157">
        <v>310000</v>
      </c>
    </row>
    <row r="85" spans="3:8" ht="18.75" customHeight="1" x14ac:dyDescent="0.15">
      <c r="C85" s="157">
        <v>260000</v>
      </c>
    </row>
    <row r="86" spans="3:8" ht="18.75" customHeight="1" x14ac:dyDescent="0.15">
      <c r="C86" s="157">
        <v>210000</v>
      </c>
    </row>
    <row r="87" spans="3:8" ht="18.75" customHeight="1" x14ac:dyDescent="0.15">
      <c r="C87" s="157">
        <v>160000</v>
      </c>
    </row>
    <row r="88" spans="3:8" ht="18.75" customHeight="1" x14ac:dyDescent="0.15">
      <c r="C88" s="157">
        <v>110000</v>
      </c>
    </row>
    <row r="89" spans="3:8" ht="18.75" customHeight="1" x14ac:dyDescent="0.15">
      <c r="C89" s="157">
        <v>60000</v>
      </c>
    </row>
    <row r="90" spans="3:8" ht="18.75" customHeight="1" x14ac:dyDescent="0.15">
      <c r="C90" s="157">
        <v>30000</v>
      </c>
    </row>
    <row r="91" spans="3:8" ht="18.75" customHeight="1" x14ac:dyDescent="0.15">
      <c r="C91" s="157">
        <v>0</v>
      </c>
    </row>
    <row r="92" spans="3:8" ht="18.75" customHeight="1" x14ac:dyDescent="0.15">
      <c r="C92" s="157"/>
    </row>
    <row r="93" spans="3:8" ht="18.75" customHeight="1" x14ac:dyDescent="0.15">
      <c r="C93" s="157">
        <v>630000</v>
      </c>
    </row>
    <row r="94" spans="3:8" ht="18.75" customHeight="1" x14ac:dyDescent="0.15">
      <c r="C94" s="157">
        <v>580000</v>
      </c>
    </row>
    <row r="95" spans="3:8" ht="18.75" customHeight="1" x14ac:dyDescent="0.15">
      <c r="C95" s="157">
        <v>480000</v>
      </c>
    </row>
    <row r="96" spans="3:8" ht="18.75" customHeight="1" x14ac:dyDescent="0.15">
      <c r="C96" s="157">
        <v>380000</v>
      </c>
    </row>
    <row r="97" spans="3:3" ht="18.75" customHeight="1" x14ac:dyDescent="0.15">
      <c r="C97" s="157">
        <v>0</v>
      </c>
    </row>
    <row r="98" spans="3:3" ht="18.75" customHeight="1" x14ac:dyDescent="0.15">
      <c r="C98" s="157"/>
    </row>
    <row r="99" spans="3:3" ht="18.75" customHeight="1" x14ac:dyDescent="0.15">
      <c r="C99" s="157">
        <v>350000</v>
      </c>
    </row>
    <row r="100" spans="3:3" ht="18.75" customHeight="1" x14ac:dyDescent="0.15">
      <c r="C100" s="157">
        <v>270000</v>
      </c>
    </row>
    <row r="101" spans="3:3" ht="18.75" customHeight="1" x14ac:dyDescent="0.15">
      <c r="C101" s="157">
        <v>0</v>
      </c>
    </row>
    <row r="102" spans="3:3" ht="18.75" customHeight="1" x14ac:dyDescent="0.15">
      <c r="C102" s="157"/>
    </row>
    <row r="103" spans="3:3" ht="18.75" customHeight="1" x14ac:dyDescent="0.15">
      <c r="C103" s="157">
        <v>270000</v>
      </c>
    </row>
    <row r="104" spans="3:3" ht="18.75" customHeight="1" x14ac:dyDescent="0.15">
      <c r="C104" s="157">
        <v>0</v>
      </c>
    </row>
    <row r="105" spans="3:3" ht="18.75" customHeight="1" x14ac:dyDescent="0.15">
      <c r="C105" s="157"/>
    </row>
    <row r="106" spans="3:3" ht="18.75" customHeight="1" x14ac:dyDescent="0.15">
      <c r="C106" s="157">
        <v>0</v>
      </c>
    </row>
    <row r="107" spans="3:3" ht="18.75" customHeight="1" x14ac:dyDescent="0.15">
      <c r="C107" s="182">
        <v>97500</v>
      </c>
    </row>
    <row r="108" spans="3:3" ht="18.75" customHeight="1" x14ac:dyDescent="0.15">
      <c r="C108" s="182">
        <v>427500</v>
      </c>
    </row>
    <row r="109" spans="3:3" ht="18.75" customHeight="1" x14ac:dyDescent="0.15">
      <c r="C109" s="182">
        <v>636000</v>
      </c>
    </row>
    <row r="110" spans="3:3" ht="18.75" customHeight="1" x14ac:dyDescent="0.15">
      <c r="C110" s="182">
        <v>1536000</v>
      </c>
    </row>
    <row r="111" spans="3:3" ht="18.75" customHeight="1" x14ac:dyDescent="0.15">
      <c r="C111" s="182">
        <v>2796000</v>
      </c>
    </row>
    <row r="112" spans="3:3" ht="18.75" customHeight="1" x14ac:dyDescent="0.15">
      <c r="C112" s="182">
        <v>4796000</v>
      </c>
    </row>
    <row r="113" spans="3:3" ht="18.75" customHeight="1" x14ac:dyDescent="0.15">
      <c r="C113" s="157"/>
    </row>
    <row r="114" spans="3:3" ht="18.75" customHeight="1" x14ac:dyDescent="0.15">
      <c r="C114" s="157"/>
    </row>
    <row r="115" spans="3:3" ht="18.75" customHeight="1" x14ac:dyDescent="0.15"/>
    <row r="116" spans="3:3" ht="18.75" customHeight="1" x14ac:dyDescent="0.15"/>
    <row r="117" spans="3:3" ht="18.75" customHeight="1" x14ac:dyDescent="0.15"/>
    <row r="118" spans="3:3" ht="18.75" customHeight="1" x14ac:dyDescent="0.15"/>
    <row r="119" spans="3:3" ht="18.75" customHeight="1" x14ac:dyDescent="0.15"/>
    <row r="120" spans="3:3" ht="18.75" customHeight="1" x14ac:dyDescent="0.15"/>
    <row r="121" spans="3:3" ht="18.75" customHeight="1" x14ac:dyDescent="0.15"/>
    <row r="122" spans="3:3" ht="18.75" customHeight="1" x14ac:dyDescent="0.15"/>
    <row r="123" spans="3:3" ht="18.75" customHeight="1" x14ac:dyDescent="0.15"/>
    <row r="124" spans="3:3" ht="18.75" customHeight="1" x14ac:dyDescent="0.15"/>
    <row r="125" spans="3:3" ht="18.75" customHeight="1" x14ac:dyDescent="0.15"/>
    <row r="126" spans="3:3" ht="18.75" customHeight="1" x14ac:dyDescent="0.15"/>
    <row r="127" spans="3:3" ht="18.75" customHeight="1" x14ac:dyDescent="0.15"/>
    <row r="128" spans="3:3"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sheetData>
  <sheetProtection password="A3C7" sheet="1" objects="1" scenarios="1"/>
  <mergeCells count="39">
    <mergeCell ref="E36:I36"/>
    <mergeCell ref="A62:L62"/>
    <mergeCell ref="D34:J34"/>
    <mergeCell ref="D40:J40"/>
    <mergeCell ref="B25:B26"/>
    <mergeCell ref="C25:C26"/>
    <mergeCell ref="H25:I25"/>
    <mergeCell ref="H26:I26"/>
    <mergeCell ref="B47:J47"/>
    <mergeCell ref="D45:J45"/>
    <mergeCell ref="C10:C11"/>
    <mergeCell ref="C12:C13"/>
    <mergeCell ref="B19:B20"/>
    <mergeCell ref="C19:C20"/>
    <mergeCell ref="H20:I20"/>
    <mergeCell ref="H19:I19"/>
    <mergeCell ref="C23:C24"/>
    <mergeCell ref="H23:I23"/>
    <mergeCell ref="H24:I24"/>
    <mergeCell ref="B21:B22"/>
    <mergeCell ref="C21:C22"/>
    <mergeCell ref="H21:I21"/>
    <mergeCell ref="H22:I22"/>
    <mergeCell ref="B2:C2"/>
    <mergeCell ref="B3:J3"/>
    <mergeCell ref="D42:J42"/>
    <mergeCell ref="D27:J28"/>
    <mergeCell ref="D29:J29"/>
    <mergeCell ref="D30:J30"/>
    <mergeCell ref="F17:G17"/>
    <mergeCell ref="F18:G18"/>
    <mergeCell ref="H18:J18"/>
    <mergeCell ref="H17:J17"/>
    <mergeCell ref="B10:B11"/>
    <mergeCell ref="B12:B13"/>
    <mergeCell ref="B14:B15"/>
    <mergeCell ref="C14:C15"/>
    <mergeCell ref="B5:J5"/>
    <mergeCell ref="B23:B24"/>
  </mergeCells>
  <phoneticPr fontId="2"/>
  <dataValidations count="18">
    <dataValidation type="list" allowBlank="1" showInputMessage="1" showErrorMessage="1" sqref="F18">
      <formula1>$F$64:$F$65</formula1>
    </dataValidation>
    <dataValidation type="list" allowBlank="1" showInputMessage="1" showErrorMessage="1" sqref="H18">
      <formula1>$H$64:$H$74</formula1>
    </dataValidation>
    <dataValidation type="list" allowBlank="1" showInputMessage="1" showErrorMessage="1" sqref="F20 F26 F22 F24">
      <formula1>$F$67:$F$68</formula1>
    </dataValidation>
    <dataValidation type="list" allowBlank="1" showInputMessage="1" showErrorMessage="1" sqref="G20 G26 G22 G24">
      <formula1>$G$64:$G$65</formula1>
    </dataValidation>
    <dataValidation type="list" allowBlank="1" showInputMessage="1" showErrorMessage="1" sqref="D20 D26 D22 D24">
      <formula1>$D$64:$D$73</formula1>
    </dataValidation>
    <dataValidation type="list" allowBlank="1" showInputMessage="1" showErrorMessage="1" sqref="H20:I20 H26:I26 H22:I22 H24:I24">
      <formula1>$H$77:$H$81</formula1>
    </dataValidation>
    <dataValidation type="list" allowBlank="1" showInputMessage="1" showErrorMessage="1" sqref="J20 J26 J22 J24">
      <formula1>$J$64:$J$65</formula1>
    </dataValidation>
    <dataValidation type="list" allowBlank="1" showInputMessage="1" showErrorMessage="1" sqref="C36">
      <formula1>$C$64:$C$70</formula1>
    </dataValidation>
    <dataValidation type="list" allowBlank="1" showInputMessage="1" showErrorMessage="1" sqref="E36">
      <formula1>$E$74:$E$80</formula1>
    </dataValidation>
    <dataValidation type="list" allowBlank="1" showInputMessage="1" showErrorMessage="1" sqref="C28">
      <formula1>$C$74:$C$75</formula1>
    </dataValidation>
    <dataValidation type="list" allowBlank="1" showInputMessage="1" showErrorMessage="1" sqref="C27">
      <formula1>$C$71:$C$73</formula1>
    </dataValidation>
    <dataValidation type="list" allowBlank="1" showInputMessage="1" showErrorMessage="1" sqref="D18">
      <formula1>$D$75:$D$76</formula1>
    </dataValidation>
    <dataValidation type="list" allowBlank="1" showInputMessage="1" showErrorMessage="1" sqref="C17">
      <formula1>$C$77:$C$79</formula1>
    </dataValidation>
    <dataValidation type="list" allowBlank="1" showInputMessage="1" showErrorMessage="1" sqref="C18">
      <formula1>$C$82:$C$91</formula1>
    </dataValidation>
    <dataValidation type="list" allowBlank="1" showInputMessage="1" showErrorMessage="1" sqref="C19:C26">
      <formula1>$C$93:$C$97</formula1>
    </dataValidation>
    <dataValidation type="list" allowBlank="1" showInputMessage="1" showErrorMessage="1" sqref="C29">
      <formula1>$C$99:$C$101</formula1>
    </dataValidation>
    <dataValidation type="list" allowBlank="1" showInputMessage="1" showErrorMessage="1" sqref="C30">
      <formula1>$C$103:$C$104</formula1>
    </dataValidation>
    <dataValidation type="list" allowBlank="1" showInputMessage="1" showErrorMessage="1" sqref="C37">
      <formula1>$C$106:$C$112</formula1>
    </dataValidation>
  </dataValidations>
  <hyperlinks>
    <hyperlink ref="B3:I3" location="利用前に必ずお読み下さい!A1" display="ご利用前には注意事項を必ずお読み下さい。"/>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93"/>
  <sheetViews>
    <sheetView zoomScale="80" zoomScaleNormal="80" workbookViewId="0"/>
  </sheetViews>
  <sheetFormatPr defaultRowHeight="13.5" outlineLevelCol="1" x14ac:dyDescent="0.15"/>
  <cols>
    <col min="1" max="1" width="2.75" style="1" customWidth="1"/>
    <col min="2" max="2" width="10.125" style="2" customWidth="1"/>
    <col min="3" max="6" width="10.625" style="1" customWidth="1"/>
    <col min="7" max="11" width="10.625" style="1" customWidth="1" outlineLevel="1"/>
    <col min="12" max="14" width="10.625" style="1" customWidth="1"/>
    <col min="15" max="16" width="10.625" style="1" customWidth="1" outlineLevel="1"/>
    <col min="17" max="21" width="10.625" style="1" customWidth="1"/>
    <col min="22" max="22" width="10.625" style="1" customWidth="1" outlineLevel="1"/>
    <col min="23" max="30" width="10.625" style="1" customWidth="1"/>
    <col min="31" max="33" width="10.625" style="1" customWidth="1" outlineLevel="1"/>
    <col min="34" max="35" width="10.625" style="1" customWidth="1"/>
    <col min="36" max="16384" width="9" style="1"/>
  </cols>
  <sheetData>
    <row r="1" spans="1:50" x14ac:dyDescent="0.15">
      <c r="A1" s="89"/>
      <c r="B1" s="93"/>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row>
    <row r="2" spans="1:50" ht="17.25" customHeight="1" x14ac:dyDescent="0.15">
      <c r="A2" s="89"/>
      <c r="B2" s="440" t="s">
        <v>194</v>
      </c>
      <c r="C2" s="510"/>
      <c r="D2" s="510"/>
      <c r="E2" s="510"/>
      <c r="F2" s="510"/>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row>
    <row r="3" spans="1:50" ht="21.75" customHeight="1" x14ac:dyDescent="0.15">
      <c r="A3" s="89"/>
      <c r="B3" s="402" t="s">
        <v>220</v>
      </c>
      <c r="C3" s="403"/>
      <c r="D3" s="404"/>
      <c r="E3" s="404"/>
      <c r="F3" s="404"/>
      <c r="G3" s="404"/>
      <c r="H3" s="404"/>
      <c r="I3" s="404"/>
      <c r="J3" s="442"/>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row>
    <row r="4" spans="1:50" x14ac:dyDescent="0.15">
      <c r="A4" s="89"/>
      <c r="B4" s="93"/>
      <c r="C4" s="327"/>
      <c r="D4" s="92"/>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row>
    <row r="5" spans="1:50" ht="22.5" customHeight="1" x14ac:dyDescent="0.15">
      <c r="A5" s="89"/>
      <c r="B5" s="93"/>
      <c r="C5" s="506" t="s">
        <v>221</v>
      </c>
      <c r="D5" s="507"/>
      <c r="E5" s="507"/>
      <c r="F5" s="507"/>
      <c r="G5" s="507"/>
      <c r="H5" s="507"/>
      <c r="I5" s="507"/>
      <c r="J5" s="507"/>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89"/>
      <c r="AK5" s="89"/>
      <c r="AL5" s="89"/>
      <c r="AM5" s="89"/>
      <c r="AN5" s="89"/>
      <c r="AO5" s="89"/>
      <c r="AP5" s="89"/>
      <c r="AQ5" s="89"/>
      <c r="AR5" s="89"/>
      <c r="AS5" s="89"/>
      <c r="AT5" s="89"/>
      <c r="AU5" s="89"/>
      <c r="AV5" s="89"/>
      <c r="AW5" s="89"/>
      <c r="AX5" s="89"/>
    </row>
    <row r="6" spans="1:50" ht="9.75" customHeight="1" thickBot="1" x14ac:dyDescent="0.2">
      <c r="A6" s="89"/>
      <c r="B6" s="93"/>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row>
    <row r="7" spans="1:50" s="8" customFormat="1" ht="36" customHeight="1" thickBot="1" x14ac:dyDescent="0.2">
      <c r="A7" s="94"/>
      <c r="B7" s="95"/>
      <c r="C7" s="123" t="s">
        <v>0</v>
      </c>
      <c r="D7" s="341" t="s">
        <v>223</v>
      </c>
      <c r="E7" s="341" t="s">
        <v>224</v>
      </c>
      <c r="F7" s="341" t="s">
        <v>225</v>
      </c>
      <c r="G7" s="341" t="s">
        <v>33</v>
      </c>
      <c r="H7" s="341" t="s">
        <v>34</v>
      </c>
      <c r="I7" s="341" t="s">
        <v>35</v>
      </c>
      <c r="J7" s="341" t="s">
        <v>36</v>
      </c>
      <c r="K7" s="341" t="s">
        <v>37</v>
      </c>
      <c r="L7" s="124" t="s">
        <v>19</v>
      </c>
      <c r="M7" s="6" t="s">
        <v>21</v>
      </c>
      <c r="N7" s="125" t="s">
        <v>20</v>
      </c>
      <c r="O7" s="52" t="s">
        <v>38</v>
      </c>
      <c r="P7" s="60" t="s">
        <v>39</v>
      </c>
      <c r="Q7" s="61" t="s">
        <v>22</v>
      </c>
      <c r="R7" s="7" t="s">
        <v>23</v>
      </c>
      <c r="S7" s="126" t="s">
        <v>24</v>
      </c>
      <c r="T7" s="127" t="s">
        <v>25</v>
      </c>
      <c r="U7" s="127" t="s">
        <v>26</v>
      </c>
      <c r="V7" s="9" t="s">
        <v>43</v>
      </c>
      <c r="W7" s="128" t="s">
        <v>27</v>
      </c>
      <c r="X7" s="18" t="s">
        <v>28</v>
      </c>
      <c r="Y7" s="19" t="s">
        <v>29</v>
      </c>
      <c r="Z7" s="41" t="s">
        <v>1</v>
      </c>
      <c r="AA7" s="129" t="s">
        <v>30</v>
      </c>
      <c r="AB7" s="348" t="s">
        <v>226</v>
      </c>
      <c r="AC7" s="348" t="s">
        <v>227</v>
      </c>
      <c r="AD7" s="348" t="s">
        <v>228</v>
      </c>
      <c r="AE7" s="348" t="s">
        <v>40</v>
      </c>
      <c r="AF7" s="348" t="s">
        <v>41</v>
      </c>
      <c r="AG7" s="349" t="s">
        <v>42</v>
      </c>
      <c r="AH7" s="44" t="s">
        <v>32</v>
      </c>
      <c r="AI7" s="115" t="s">
        <v>31</v>
      </c>
      <c r="AJ7" s="94"/>
      <c r="AK7" s="94"/>
      <c r="AL7" s="94"/>
      <c r="AM7" s="94"/>
      <c r="AN7" s="94"/>
      <c r="AO7" s="94"/>
      <c r="AP7" s="94"/>
      <c r="AQ7" s="94"/>
      <c r="AR7" s="94"/>
      <c r="AS7" s="94"/>
      <c r="AT7" s="94"/>
      <c r="AU7" s="94"/>
      <c r="AV7" s="94"/>
      <c r="AW7" s="94"/>
      <c r="AX7" s="94"/>
    </row>
    <row r="8" spans="1:50" ht="22.5" customHeight="1" thickTop="1" x14ac:dyDescent="0.15">
      <c r="A8" s="89"/>
      <c r="B8" s="96" t="s">
        <v>4</v>
      </c>
      <c r="C8" s="329"/>
      <c r="D8" s="330"/>
      <c r="E8" s="330"/>
      <c r="F8" s="330"/>
      <c r="G8" s="330"/>
      <c r="H8" s="330"/>
      <c r="I8" s="330"/>
      <c r="J8" s="330"/>
      <c r="K8" s="330"/>
      <c r="L8" s="331"/>
      <c r="M8" s="20">
        <f>SUM(C8:L8)</f>
        <v>0</v>
      </c>
      <c r="N8" s="338"/>
      <c r="O8" s="330"/>
      <c r="P8" s="331"/>
      <c r="Q8" s="62">
        <f>SUM(N8:P8)</f>
        <v>0</v>
      </c>
      <c r="R8" s="27">
        <f>M8+Q8</f>
        <v>0</v>
      </c>
      <c r="S8" s="342"/>
      <c r="T8" s="330"/>
      <c r="U8" s="330"/>
      <c r="V8" s="343"/>
      <c r="W8" s="343"/>
      <c r="X8" s="34">
        <f>SUM(S8:W8)</f>
        <v>0</v>
      </c>
      <c r="Y8" s="53">
        <f>M8-X8</f>
        <v>0</v>
      </c>
      <c r="Z8" s="359"/>
      <c r="AA8" s="338"/>
      <c r="AB8" s="330"/>
      <c r="AC8" s="330"/>
      <c r="AD8" s="330"/>
      <c r="AE8" s="330"/>
      <c r="AF8" s="330"/>
      <c r="AG8" s="343"/>
      <c r="AH8" s="45">
        <f>X8+SUM(Z8:AG8)</f>
        <v>0</v>
      </c>
      <c r="AI8" s="116">
        <f>R8-AH8</f>
        <v>0</v>
      </c>
      <c r="AJ8" s="89"/>
      <c r="AK8" s="89"/>
      <c r="AL8" s="89"/>
      <c r="AM8" s="89"/>
      <c r="AN8" s="89"/>
      <c r="AO8" s="89"/>
      <c r="AP8" s="89"/>
      <c r="AQ8" s="89"/>
      <c r="AR8" s="89"/>
      <c r="AS8" s="89"/>
      <c r="AT8" s="89"/>
      <c r="AU8" s="89"/>
      <c r="AV8" s="89"/>
      <c r="AW8" s="89"/>
      <c r="AX8" s="89"/>
    </row>
    <row r="9" spans="1:50" ht="22.5" customHeight="1" x14ac:dyDescent="0.15">
      <c r="A9" s="89"/>
      <c r="B9" s="97" t="s">
        <v>5</v>
      </c>
      <c r="C9" s="332"/>
      <c r="D9" s="333"/>
      <c r="E9" s="333"/>
      <c r="F9" s="333"/>
      <c r="G9" s="333"/>
      <c r="H9" s="333"/>
      <c r="I9" s="333"/>
      <c r="J9" s="333"/>
      <c r="K9" s="333"/>
      <c r="L9" s="334"/>
      <c r="M9" s="21">
        <f t="shared" ref="M9:M19" si="0">SUM(C9:L9)</f>
        <v>0</v>
      </c>
      <c r="N9" s="339"/>
      <c r="O9" s="333"/>
      <c r="P9" s="334"/>
      <c r="Q9" s="63">
        <f t="shared" ref="Q9:Q19" si="1">SUM(N9:P9)</f>
        <v>0</v>
      </c>
      <c r="R9" s="28">
        <f t="shared" ref="R9:R19" si="2">M9+Q9</f>
        <v>0</v>
      </c>
      <c r="S9" s="344"/>
      <c r="T9" s="333"/>
      <c r="U9" s="333"/>
      <c r="V9" s="345"/>
      <c r="W9" s="345"/>
      <c r="X9" s="35">
        <f t="shared" ref="X9:X19" si="3">SUM(S9:W9)</f>
        <v>0</v>
      </c>
      <c r="Y9" s="54">
        <f t="shared" ref="Y9:Y19" si="4">M9-X9</f>
        <v>0</v>
      </c>
      <c r="Z9" s="360"/>
      <c r="AA9" s="339"/>
      <c r="AB9" s="333"/>
      <c r="AC9" s="333"/>
      <c r="AD9" s="333"/>
      <c r="AE9" s="333"/>
      <c r="AF9" s="333"/>
      <c r="AG9" s="345"/>
      <c r="AH9" s="46">
        <f t="shared" ref="AH9:AH23" si="5">X9+SUM(Z9:AG9)</f>
        <v>0</v>
      </c>
      <c r="AI9" s="117">
        <f t="shared" ref="AI9:AI19" si="6">R9-AH9</f>
        <v>0</v>
      </c>
      <c r="AJ9" s="89"/>
      <c r="AK9" s="89"/>
      <c r="AL9" s="89"/>
      <c r="AM9" s="89"/>
      <c r="AN9" s="89"/>
      <c r="AO9" s="89"/>
      <c r="AP9" s="89"/>
      <c r="AQ9" s="89"/>
      <c r="AR9" s="89"/>
      <c r="AS9" s="89"/>
      <c r="AT9" s="89"/>
      <c r="AU9" s="89"/>
      <c r="AV9" s="89"/>
      <c r="AW9" s="89"/>
      <c r="AX9" s="89"/>
    </row>
    <row r="10" spans="1:50" ht="22.5" customHeight="1" x14ac:dyDescent="0.15">
      <c r="A10" s="89"/>
      <c r="B10" s="97" t="s">
        <v>2</v>
      </c>
      <c r="C10" s="332"/>
      <c r="D10" s="333"/>
      <c r="E10" s="333"/>
      <c r="F10" s="333"/>
      <c r="G10" s="333"/>
      <c r="H10" s="333"/>
      <c r="I10" s="333"/>
      <c r="J10" s="333"/>
      <c r="K10" s="333"/>
      <c r="L10" s="334"/>
      <c r="M10" s="21">
        <f t="shared" si="0"/>
        <v>0</v>
      </c>
      <c r="N10" s="339"/>
      <c r="O10" s="333"/>
      <c r="P10" s="334"/>
      <c r="Q10" s="63">
        <f t="shared" si="1"/>
        <v>0</v>
      </c>
      <c r="R10" s="28">
        <f t="shared" si="2"/>
        <v>0</v>
      </c>
      <c r="S10" s="344"/>
      <c r="T10" s="333"/>
      <c r="U10" s="333"/>
      <c r="V10" s="345"/>
      <c r="W10" s="345"/>
      <c r="X10" s="35">
        <f t="shared" si="3"/>
        <v>0</v>
      </c>
      <c r="Y10" s="54">
        <f t="shared" si="4"/>
        <v>0</v>
      </c>
      <c r="Z10" s="360"/>
      <c r="AA10" s="339"/>
      <c r="AB10" s="333"/>
      <c r="AC10" s="333"/>
      <c r="AD10" s="333"/>
      <c r="AE10" s="333"/>
      <c r="AF10" s="333"/>
      <c r="AG10" s="345"/>
      <c r="AH10" s="46">
        <f t="shared" si="5"/>
        <v>0</v>
      </c>
      <c r="AI10" s="117">
        <f t="shared" si="6"/>
        <v>0</v>
      </c>
      <c r="AJ10" s="89"/>
      <c r="AK10" s="89"/>
      <c r="AL10" s="89"/>
      <c r="AM10" s="89"/>
      <c r="AN10" s="89"/>
      <c r="AO10" s="89"/>
      <c r="AP10" s="89"/>
      <c r="AQ10" s="89"/>
      <c r="AR10" s="89"/>
      <c r="AS10" s="89"/>
      <c r="AT10" s="89"/>
      <c r="AU10" s="89"/>
      <c r="AV10" s="89"/>
      <c r="AW10" s="89"/>
      <c r="AX10" s="89"/>
    </row>
    <row r="11" spans="1:50" ht="22.5" customHeight="1" x14ac:dyDescent="0.15">
      <c r="A11" s="89"/>
      <c r="B11" s="97" t="s">
        <v>3</v>
      </c>
      <c r="C11" s="332"/>
      <c r="D11" s="333"/>
      <c r="E11" s="333"/>
      <c r="F11" s="333"/>
      <c r="G11" s="333"/>
      <c r="H11" s="333"/>
      <c r="I11" s="333"/>
      <c r="J11" s="333"/>
      <c r="K11" s="333"/>
      <c r="L11" s="334"/>
      <c r="M11" s="21">
        <f t="shared" si="0"/>
        <v>0</v>
      </c>
      <c r="N11" s="339"/>
      <c r="O11" s="333"/>
      <c r="P11" s="334"/>
      <c r="Q11" s="63">
        <f t="shared" si="1"/>
        <v>0</v>
      </c>
      <c r="R11" s="28">
        <f t="shared" si="2"/>
        <v>0</v>
      </c>
      <c r="S11" s="344"/>
      <c r="T11" s="333"/>
      <c r="U11" s="333"/>
      <c r="V11" s="345"/>
      <c r="W11" s="345"/>
      <c r="X11" s="35">
        <f t="shared" si="3"/>
        <v>0</v>
      </c>
      <c r="Y11" s="54">
        <f t="shared" si="4"/>
        <v>0</v>
      </c>
      <c r="Z11" s="360"/>
      <c r="AA11" s="339"/>
      <c r="AB11" s="333"/>
      <c r="AC11" s="333"/>
      <c r="AD11" s="333"/>
      <c r="AE11" s="333"/>
      <c r="AF11" s="333"/>
      <c r="AG11" s="345"/>
      <c r="AH11" s="46">
        <f t="shared" si="5"/>
        <v>0</v>
      </c>
      <c r="AI11" s="117">
        <f t="shared" si="6"/>
        <v>0</v>
      </c>
      <c r="AJ11" s="89"/>
      <c r="AK11" s="89"/>
      <c r="AL11" s="89"/>
      <c r="AM11" s="89"/>
      <c r="AN11" s="89"/>
      <c r="AO11" s="89"/>
      <c r="AP11" s="89"/>
      <c r="AQ11" s="89"/>
      <c r="AR11" s="89"/>
      <c r="AS11" s="89"/>
      <c r="AT11" s="89"/>
      <c r="AU11" s="89"/>
      <c r="AV11" s="89"/>
      <c r="AW11" s="89"/>
      <c r="AX11" s="89"/>
    </row>
    <row r="12" spans="1:50" ht="22.5" customHeight="1" x14ac:dyDescent="0.15">
      <c r="A12" s="89"/>
      <c r="B12" s="97" t="s">
        <v>6</v>
      </c>
      <c r="C12" s="332"/>
      <c r="D12" s="333"/>
      <c r="E12" s="333"/>
      <c r="F12" s="333"/>
      <c r="G12" s="333"/>
      <c r="H12" s="333"/>
      <c r="I12" s="333"/>
      <c r="J12" s="333"/>
      <c r="K12" s="333"/>
      <c r="L12" s="334"/>
      <c r="M12" s="21">
        <f t="shared" si="0"/>
        <v>0</v>
      </c>
      <c r="N12" s="339"/>
      <c r="O12" s="333"/>
      <c r="P12" s="334"/>
      <c r="Q12" s="63">
        <f t="shared" si="1"/>
        <v>0</v>
      </c>
      <c r="R12" s="28">
        <f t="shared" si="2"/>
        <v>0</v>
      </c>
      <c r="S12" s="344"/>
      <c r="T12" s="333"/>
      <c r="U12" s="333"/>
      <c r="V12" s="345"/>
      <c r="W12" s="345"/>
      <c r="X12" s="35">
        <f>SUM(S12:W12)</f>
        <v>0</v>
      </c>
      <c r="Y12" s="54">
        <f t="shared" si="4"/>
        <v>0</v>
      </c>
      <c r="Z12" s="360"/>
      <c r="AA12" s="339"/>
      <c r="AB12" s="333"/>
      <c r="AC12" s="333"/>
      <c r="AD12" s="333"/>
      <c r="AE12" s="333"/>
      <c r="AF12" s="333"/>
      <c r="AG12" s="345"/>
      <c r="AH12" s="46">
        <f t="shared" si="5"/>
        <v>0</v>
      </c>
      <c r="AI12" s="117">
        <f t="shared" si="6"/>
        <v>0</v>
      </c>
      <c r="AJ12" s="89"/>
      <c r="AK12" s="89"/>
      <c r="AL12" s="89"/>
      <c r="AM12" s="89"/>
      <c r="AN12" s="89"/>
      <c r="AO12" s="89"/>
      <c r="AP12" s="89"/>
      <c r="AQ12" s="89"/>
      <c r="AR12" s="89"/>
      <c r="AS12" s="89"/>
      <c r="AT12" s="89"/>
      <c r="AU12" s="89"/>
      <c r="AV12" s="89"/>
      <c r="AW12" s="89"/>
      <c r="AX12" s="89"/>
    </row>
    <row r="13" spans="1:50" ht="22.5" customHeight="1" x14ac:dyDescent="0.15">
      <c r="A13" s="89"/>
      <c r="B13" s="97" t="s">
        <v>7</v>
      </c>
      <c r="C13" s="332"/>
      <c r="D13" s="333"/>
      <c r="E13" s="333"/>
      <c r="F13" s="333"/>
      <c r="G13" s="333"/>
      <c r="H13" s="333"/>
      <c r="I13" s="333"/>
      <c r="J13" s="333"/>
      <c r="K13" s="333"/>
      <c r="L13" s="334"/>
      <c r="M13" s="21">
        <f t="shared" si="0"/>
        <v>0</v>
      </c>
      <c r="N13" s="339"/>
      <c r="O13" s="333"/>
      <c r="P13" s="334"/>
      <c r="Q13" s="63">
        <f t="shared" si="1"/>
        <v>0</v>
      </c>
      <c r="R13" s="28">
        <f t="shared" si="2"/>
        <v>0</v>
      </c>
      <c r="S13" s="344"/>
      <c r="T13" s="333"/>
      <c r="U13" s="333"/>
      <c r="V13" s="345"/>
      <c r="W13" s="345"/>
      <c r="X13" s="35">
        <f t="shared" si="3"/>
        <v>0</v>
      </c>
      <c r="Y13" s="54">
        <f t="shared" si="4"/>
        <v>0</v>
      </c>
      <c r="Z13" s="360"/>
      <c r="AA13" s="339"/>
      <c r="AB13" s="333"/>
      <c r="AC13" s="333"/>
      <c r="AD13" s="333"/>
      <c r="AE13" s="333"/>
      <c r="AF13" s="333"/>
      <c r="AG13" s="345"/>
      <c r="AH13" s="46">
        <f t="shared" si="5"/>
        <v>0</v>
      </c>
      <c r="AI13" s="117">
        <f t="shared" si="6"/>
        <v>0</v>
      </c>
      <c r="AJ13" s="89"/>
      <c r="AK13" s="89"/>
      <c r="AL13" s="89"/>
      <c r="AM13" s="89"/>
      <c r="AN13" s="89"/>
      <c r="AO13" s="89"/>
      <c r="AP13" s="89"/>
      <c r="AQ13" s="89"/>
      <c r="AR13" s="89"/>
      <c r="AS13" s="89"/>
      <c r="AT13" s="89"/>
      <c r="AU13" s="89"/>
      <c r="AV13" s="89"/>
      <c r="AW13" s="89"/>
      <c r="AX13" s="89"/>
    </row>
    <row r="14" spans="1:50" ht="22.5" customHeight="1" x14ac:dyDescent="0.15">
      <c r="A14" s="89"/>
      <c r="B14" s="97" t="s">
        <v>8</v>
      </c>
      <c r="C14" s="332"/>
      <c r="D14" s="333"/>
      <c r="E14" s="333"/>
      <c r="F14" s="333"/>
      <c r="G14" s="333"/>
      <c r="H14" s="333"/>
      <c r="I14" s="333"/>
      <c r="J14" s="333"/>
      <c r="K14" s="333"/>
      <c r="L14" s="334"/>
      <c r="M14" s="21">
        <f t="shared" si="0"/>
        <v>0</v>
      </c>
      <c r="N14" s="339"/>
      <c r="O14" s="333"/>
      <c r="P14" s="334"/>
      <c r="Q14" s="63">
        <f t="shared" si="1"/>
        <v>0</v>
      </c>
      <c r="R14" s="28">
        <f t="shared" si="2"/>
        <v>0</v>
      </c>
      <c r="S14" s="344"/>
      <c r="T14" s="333"/>
      <c r="U14" s="333"/>
      <c r="V14" s="345"/>
      <c r="W14" s="345"/>
      <c r="X14" s="35">
        <f t="shared" si="3"/>
        <v>0</v>
      </c>
      <c r="Y14" s="54">
        <f t="shared" si="4"/>
        <v>0</v>
      </c>
      <c r="Z14" s="360"/>
      <c r="AA14" s="339"/>
      <c r="AB14" s="333"/>
      <c r="AC14" s="333"/>
      <c r="AD14" s="333"/>
      <c r="AE14" s="333"/>
      <c r="AF14" s="333"/>
      <c r="AG14" s="345"/>
      <c r="AH14" s="46">
        <f t="shared" si="5"/>
        <v>0</v>
      </c>
      <c r="AI14" s="117">
        <f t="shared" si="6"/>
        <v>0</v>
      </c>
      <c r="AJ14" s="89"/>
      <c r="AK14" s="89"/>
      <c r="AL14" s="89"/>
      <c r="AM14" s="89"/>
      <c r="AN14" s="89"/>
      <c r="AO14" s="89"/>
      <c r="AP14" s="89"/>
      <c r="AQ14" s="89"/>
      <c r="AR14" s="89"/>
      <c r="AS14" s="89"/>
      <c r="AT14" s="89"/>
      <c r="AU14" s="89"/>
      <c r="AV14" s="89"/>
      <c r="AW14" s="89"/>
      <c r="AX14" s="89"/>
    </row>
    <row r="15" spans="1:50" ht="22.5" customHeight="1" x14ac:dyDescent="0.15">
      <c r="A15" s="89"/>
      <c r="B15" s="97" t="s">
        <v>9</v>
      </c>
      <c r="C15" s="332"/>
      <c r="D15" s="333"/>
      <c r="E15" s="333"/>
      <c r="F15" s="333"/>
      <c r="G15" s="333"/>
      <c r="H15" s="333"/>
      <c r="I15" s="333"/>
      <c r="J15" s="333"/>
      <c r="K15" s="333"/>
      <c r="L15" s="334"/>
      <c r="M15" s="21">
        <f t="shared" si="0"/>
        <v>0</v>
      </c>
      <c r="N15" s="339"/>
      <c r="O15" s="333"/>
      <c r="P15" s="334"/>
      <c r="Q15" s="63">
        <f t="shared" si="1"/>
        <v>0</v>
      </c>
      <c r="R15" s="28">
        <f t="shared" si="2"/>
        <v>0</v>
      </c>
      <c r="S15" s="344"/>
      <c r="T15" s="333"/>
      <c r="U15" s="333"/>
      <c r="V15" s="345"/>
      <c r="W15" s="345"/>
      <c r="X15" s="35">
        <f t="shared" si="3"/>
        <v>0</v>
      </c>
      <c r="Y15" s="54">
        <f t="shared" si="4"/>
        <v>0</v>
      </c>
      <c r="Z15" s="360"/>
      <c r="AA15" s="339"/>
      <c r="AB15" s="333"/>
      <c r="AC15" s="333"/>
      <c r="AD15" s="333"/>
      <c r="AE15" s="333"/>
      <c r="AF15" s="333"/>
      <c r="AG15" s="345"/>
      <c r="AH15" s="46">
        <f t="shared" si="5"/>
        <v>0</v>
      </c>
      <c r="AI15" s="117">
        <f t="shared" si="6"/>
        <v>0</v>
      </c>
      <c r="AJ15" s="89"/>
      <c r="AK15" s="89"/>
      <c r="AL15" s="89"/>
      <c r="AM15" s="89"/>
      <c r="AN15" s="89"/>
      <c r="AO15" s="89"/>
      <c r="AP15" s="89"/>
      <c r="AQ15" s="89"/>
      <c r="AR15" s="89"/>
      <c r="AS15" s="89"/>
      <c r="AT15" s="89"/>
      <c r="AU15" s="89"/>
      <c r="AV15" s="89"/>
      <c r="AW15" s="89"/>
      <c r="AX15" s="89"/>
    </row>
    <row r="16" spans="1:50" ht="22.5" customHeight="1" x14ac:dyDescent="0.15">
      <c r="A16" s="89"/>
      <c r="B16" s="97" t="s">
        <v>10</v>
      </c>
      <c r="C16" s="332"/>
      <c r="D16" s="333"/>
      <c r="E16" s="333"/>
      <c r="F16" s="333"/>
      <c r="G16" s="333"/>
      <c r="H16" s="333"/>
      <c r="I16" s="333"/>
      <c r="J16" s="333"/>
      <c r="K16" s="333"/>
      <c r="L16" s="334"/>
      <c r="M16" s="21">
        <f t="shared" si="0"/>
        <v>0</v>
      </c>
      <c r="N16" s="339"/>
      <c r="O16" s="333"/>
      <c r="P16" s="334"/>
      <c r="Q16" s="63">
        <f t="shared" si="1"/>
        <v>0</v>
      </c>
      <c r="R16" s="28">
        <f t="shared" si="2"/>
        <v>0</v>
      </c>
      <c r="S16" s="344"/>
      <c r="T16" s="333"/>
      <c r="U16" s="333"/>
      <c r="V16" s="345"/>
      <c r="W16" s="345"/>
      <c r="X16" s="35">
        <f t="shared" si="3"/>
        <v>0</v>
      </c>
      <c r="Y16" s="54">
        <f t="shared" si="4"/>
        <v>0</v>
      </c>
      <c r="Z16" s="360"/>
      <c r="AA16" s="339"/>
      <c r="AB16" s="333"/>
      <c r="AC16" s="333"/>
      <c r="AD16" s="333"/>
      <c r="AE16" s="333"/>
      <c r="AF16" s="333"/>
      <c r="AG16" s="345"/>
      <c r="AH16" s="46">
        <f t="shared" si="5"/>
        <v>0</v>
      </c>
      <c r="AI16" s="117">
        <f t="shared" si="6"/>
        <v>0</v>
      </c>
      <c r="AJ16" s="89"/>
      <c r="AK16" s="89"/>
      <c r="AL16" s="89"/>
      <c r="AM16" s="89"/>
      <c r="AN16" s="89"/>
      <c r="AO16" s="89"/>
      <c r="AP16" s="89"/>
      <c r="AQ16" s="89"/>
      <c r="AR16" s="89"/>
      <c r="AS16" s="89"/>
      <c r="AT16" s="89"/>
      <c r="AU16" s="89"/>
      <c r="AV16" s="89"/>
      <c r="AW16" s="89"/>
      <c r="AX16" s="89"/>
    </row>
    <row r="17" spans="1:50" ht="22.5" customHeight="1" x14ac:dyDescent="0.15">
      <c r="A17" s="89"/>
      <c r="B17" s="97" t="s">
        <v>11</v>
      </c>
      <c r="C17" s="332"/>
      <c r="D17" s="333"/>
      <c r="E17" s="333"/>
      <c r="F17" s="333"/>
      <c r="G17" s="333"/>
      <c r="H17" s="333"/>
      <c r="I17" s="333"/>
      <c r="J17" s="333"/>
      <c r="K17" s="333"/>
      <c r="L17" s="334"/>
      <c r="M17" s="21">
        <f t="shared" si="0"/>
        <v>0</v>
      </c>
      <c r="N17" s="339"/>
      <c r="O17" s="333"/>
      <c r="P17" s="334"/>
      <c r="Q17" s="63">
        <f t="shared" si="1"/>
        <v>0</v>
      </c>
      <c r="R17" s="28">
        <f t="shared" si="2"/>
        <v>0</v>
      </c>
      <c r="S17" s="344"/>
      <c r="T17" s="333"/>
      <c r="U17" s="333"/>
      <c r="V17" s="345"/>
      <c r="W17" s="345"/>
      <c r="X17" s="35">
        <f t="shared" si="3"/>
        <v>0</v>
      </c>
      <c r="Y17" s="54">
        <f t="shared" si="4"/>
        <v>0</v>
      </c>
      <c r="Z17" s="360"/>
      <c r="AA17" s="339"/>
      <c r="AB17" s="333"/>
      <c r="AC17" s="333"/>
      <c r="AD17" s="333"/>
      <c r="AE17" s="333"/>
      <c r="AF17" s="333"/>
      <c r="AG17" s="345"/>
      <c r="AH17" s="46">
        <f t="shared" si="5"/>
        <v>0</v>
      </c>
      <c r="AI17" s="117">
        <f t="shared" si="6"/>
        <v>0</v>
      </c>
      <c r="AJ17" s="89"/>
      <c r="AK17" s="89"/>
      <c r="AL17" s="89"/>
      <c r="AM17" s="89"/>
      <c r="AN17" s="89"/>
      <c r="AO17" s="89"/>
      <c r="AP17" s="89"/>
      <c r="AQ17" s="89"/>
      <c r="AR17" s="89"/>
      <c r="AS17" s="89"/>
      <c r="AT17" s="89"/>
      <c r="AU17" s="89"/>
      <c r="AV17" s="89"/>
      <c r="AW17" s="89"/>
      <c r="AX17" s="89"/>
    </row>
    <row r="18" spans="1:50" ht="22.5" customHeight="1" x14ac:dyDescent="0.15">
      <c r="A18" s="89"/>
      <c r="B18" s="97" t="s">
        <v>12</v>
      </c>
      <c r="C18" s="332"/>
      <c r="D18" s="333"/>
      <c r="E18" s="333"/>
      <c r="F18" s="333"/>
      <c r="G18" s="333"/>
      <c r="H18" s="333"/>
      <c r="I18" s="333"/>
      <c r="J18" s="333"/>
      <c r="K18" s="333"/>
      <c r="L18" s="334"/>
      <c r="M18" s="21">
        <f t="shared" si="0"/>
        <v>0</v>
      </c>
      <c r="N18" s="339"/>
      <c r="O18" s="333"/>
      <c r="P18" s="334"/>
      <c r="Q18" s="63">
        <f t="shared" si="1"/>
        <v>0</v>
      </c>
      <c r="R18" s="28">
        <f t="shared" si="2"/>
        <v>0</v>
      </c>
      <c r="S18" s="344"/>
      <c r="T18" s="333"/>
      <c r="U18" s="333"/>
      <c r="V18" s="345"/>
      <c r="W18" s="345"/>
      <c r="X18" s="35">
        <f t="shared" si="3"/>
        <v>0</v>
      </c>
      <c r="Y18" s="54">
        <f t="shared" si="4"/>
        <v>0</v>
      </c>
      <c r="Z18" s="360"/>
      <c r="AA18" s="339"/>
      <c r="AB18" s="333"/>
      <c r="AC18" s="333"/>
      <c r="AD18" s="333"/>
      <c r="AE18" s="333"/>
      <c r="AF18" s="333"/>
      <c r="AG18" s="345"/>
      <c r="AH18" s="46">
        <f t="shared" si="5"/>
        <v>0</v>
      </c>
      <c r="AI18" s="117">
        <f t="shared" si="6"/>
        <v>0</v>
      </c>
      <c r="AJ18" s="89"/>
      <c r="AK18" s="89"/>
      <c r="AL18" s="89"/>
      <c r="AM18" s="89"/>
      <c r="AN18" s="89"/>
      <c r="AO18" s="89"/>
      <c r="AP18" s="89"/>
      <c r="AQ18" s="89"/>
      <c r="AR18" s="89"/>
      <c r="AS18" s="89"/>
      <c r="AT18" s="89"/>
      <c r="AU18" s="89"/>
      <c r="AV18" s="89"/>
      <c r="AW18" s="89"/>
      <c r="AX18" s="89"/>
    </row>
    <row r="19" spans="1:50" ht="22.5" customHeight="1" thickBot="1" x14ac:dyDescent="0.2">
      <c r="A19" s="89"/>
      <c r="B19" s="98" t="s">
        <v>13</v>
      </c>
      <c r="C19" s="335"/>
      <c r="D19" s="333"/>
      <c r="E19" s="336"/>
      <c r="F19" s="336"/>
      <c r="G19" s="336"/>
      <c r="H19" s="336"/>
      <c r="I19" s="336"/>
      <c r="J19" s="336"/>
      <c r="K19" s="336"/>
      <c r="L19" s="337"/>
      <c r="M19" s="22">
        <f t="shared" si="0"/>
        <v>0</v>
      </c>
      <c r="N19" s="340"/>
      <c r="O19" s="336"/>
      <c r="P19" s="337"/>
      <c r="Q19" s="64">
        <f t="shared" si="1"/>
        <v>0</v>
      </c>
      <c r="R19" s="29">
        <f t="shared" si="2"/>
        <v>0</v>
      </c>
      <c r="S19" s="346"/>
      <c r="T19" s="336"/>
      <c r="U19" s="336"/>
      <c r="V19" s="347"/>
      <c r="W19" s="347"/>
      <c r="X19" s="36">
        <f t="shared" si="3"/>
        <v>0</v>
      </c>
      <c r="Y19" s="55">
        <f t="shared" si="4"/>
        <v>0</v>
      </c>
      <c r="Z19" s="361"/>
      <c r="AA19" s="340"/>
      <c r="AB19" s="336"/>
      <c r="AC19" s="336"/>
      <c r="AD19" s="336"/>
      <c r="AE19" s="336"/>
      <c r="AF19" s="336"/>
      <c r="AG19" s="347"/>
      <c r="AH19" s="47">
        <f t="shared" si="5"/>
        <v>0</v>
      </c>
      <c r="AI19" s="118">
        <f t="shared" si="6"/>
        <v>0</v>
      </c>
      <c r="AJ19" s="89"/>
      <c r="AK19" s="89"/>
      <c r="AL19" s="89"/>
      <c r="AM19" s="89"/>
      <c r="AN19" s="89"/>
      <c r="AO19" s="89"/>
      <c r="AP19" s="89"/>
      <c r="AQ19" s="89"/>
      <c r="AR19" s="89"/>
      <c r="AS19" s="89"/>
      <c r="AT19" s="89"/>
      <c r="AU19" s="89"/>
      <c r="AV19" s="89"/>
      <c r="AW19" s="89"/>
      <c r="AX19" s="89"/>
    </row>
    <row r="20" spans="1:50" ht="22.5" customHeight="1" thickTop="1" thickBot="1" x14ac:dyDescent="0.2">
      <c r="A20" s="89"/>
      <c r="B20" s="99" t="s">
        <v>14</v>
      </c>
      <c r="C20" s="130">
        <f>SUBTOTAL(9,C8:C19)</f>
        <v>0</v>
      </c>
      <c r="D20" s="112">
        <f t="shared" ref="D20:AI20" si="7">SUBTOTAL(9,D8:D19)</f>
        <v>0</v>
      </c>
      <c r="E20" s="112">
        <f t="shared" si="7"/>
        <v>0</v>
      </c>
      <c r="F20" s="112">
        <f t="shared" si="7"/>
        <v>0</v>
      </c>
      <c r="G20" s="112">
        <f t="shared" si="7"/>
        <v>0</v>
      </c>
      <c r="H20" s="112">
        <f t="shared" si="7"/>
        <v>0</v>
      </c>
      <c r="I20" s="112">
        <f t="shared" si="7"/>
        <v>0</v>
      </c>
      <c r="J20" s="112">
        <f t="shared" si="7"/>
        <v>0</v>
      </c>
      <c r="K20" s="112">
        <f t="shared" si="7"/>
        <v>0</v>
      </c>
      <c r="L20" s="131">
        <f t="shared" si="7"/>
        <v>0</v>
      </c>
      <c r="M20" s="23">
        <f t="shared" si="7"/>
        <v>0</v>
      </c>
      <c r="N20" s="114">
        <f t="shared" si="7"/>
        <v>0</v>
      </c>
      <c r="O20" s="112"/>
      <c r="P20" s="131"/>
      <c r="Q20" s="65">
        <f t="shared" si="7"/>
        <v>0</v>
      </c>
      <c r="R20" s="30">
        <f t="shared" si="7"/>
        <v>0</v>
      </c>
      <c r="S20" s="111">
        <f t="shared" si="7"/>
        <v>0</v>
      </c>
      <c r="T20" s="112">
        <f t="shared" si="7"/>
        <v>0</v>
      </c>
      <c r="U20" s="112">
        <f t="shared" si="7"/>
        <v>0</v>
      </c>
      <c r="V20" s="113">
        <f t="shared" si="7"/>
        <v>0</v>
      </c>
      <c r="W20" s="113">
        <f t="shared" si="7"/>
        <v>0</v>
      </c>
      <c r="X20" s="37">
        <f t="shared" si="7"/>
        <v>0</v>
      </c>
      <c r="Y20" s="56">
        <f t="shared" si="7"/>
        <v>0</v>
      </c>
      <c r="Z20" s="42">
        <f t="shared" si="7"/>
        <v>0</v>
      </c>
      <c r="AA20" s="114">
        <f t="shared" si="7"/>
        <v>0</v>
      </c>
      <c r="AB20" s="112">
        <f t="shared" si="7"/>
        <v>0</v>
      </c>
      <c r="AC20" s="112">
        <f t="shared" si="7"/>
        <v>0</v>
      </c>
      <c r="AD20" s="112">
        <f t="shared" si="7"/>
        <v>0</v>
      </c>
      <c r="AE20" s="112">
        <f t="shared" si="7"/>
        <v>0</v>
      </c>
      <c r="AF20" s="112">
        <f t="shared" si="7"/>
        <v>0</v>
      </c>
      <c r="AG20" s="113">
        <f t="shared" si="7"/>
        <v>0</v>
      </c>
      <c r="AH20" s="48">
        <f t="shared" si="7"/>
        <v>0</v>
      </c>
      <c r="AI20" s="119">
        <f t="shared" si="7"/>
        <v>0</v>
      </c>
      <c r="AJ20" s="89"/>
      <c r="AK20" s="89"/>
      <c r="AL20" s="89"/>
      <c r="AM20" s="89"/>
      <c r="AN20" s="89"/>
      <c r="AO20" s="89"/>
      <c r="AP20" s="89"/>
      <c r="AQ20" s="89"/>
      <c r="AR20" s="89"/>
      <c r="AS20" s="89"/>
      <c r="AT20" s="89"/>
      <c r="AU20" s="89"/>
      <c r="AV20" s="89"/>
      <c r="AW20" s="89"/>
      <c r="AX20" s="89"/>
    </row>
    <row r="21" spans="1:50" ht="22.5" customHeight="1" x14ac:dyDescent="0.15">
      <c r="A21" s="89"/>
      <c r="B21" s="100" t="s">
        <v>16</v>
      </c>
      <c r="C21" s="350"/>
      <c r="D21" s="13"/>
      <c r="E21" s="13"/>
      <c r="F21" s="13"/>
      <c r="G21" s="13"/>
      <c r="H21" s="13"/>
      <c r="I21" s="13"/>
      <c r="J21" s="13"/>
      <c r="K21" s="13"/>
      <c r="L21" s="77"/>
      <c r="M21" s="24">
        <f t="shared" ref="M21:M23" si="8">SUM(C21:L21)</f>
        <v>0</v>
      </c>
      <c r="N21" s="67"/>
      <c r="O21" s="68"/>
      <c r="P21" s="69"/>
      <c r="Q21" s="70"/>
      <c r="R21" s="31">
        <f t="shared" ref="R21:R23" si="9">M21+Q21</f>
        <v>0</v>
      </c>
      <c r="S21" s="352"/>
      <c r="T21" s="353"/>
      <c r="U21" s="353"/>
      <c r="V21" s="354"/>
      <c r="W21" s="354"/>
      <c r="X21" s="38">
        <f t="shared" ref="X21:X23" si="10">SUM(S21:W21)</f>
        <v>0</v>
      </c>
      <c r="Y21" s="57">
        <f t="shared" ref="Y21:Y23" si="11">M21-X21</f>
        <v>0</v>
      </c>
      <c r="Z21" s="362"/>
      <c r="AA21" s="10"/>
      <c r="AB21" s="353"/>
      <c r="AC21" s="4"/>
      <c r="AD21" s="4"/>
      <c r="AE21" s="353"/>
      <c r="AF21" s="353"/>
      <c r="AG21" s="354"/>
      <c r="AH21" s="49">
        <f t="shared" si="5"/>
        <v>0</v>
      </c>
      <c r="AI21" s="120">
        <f t="shared" ref="AI21:AI23" si="12">R21-AH21</f>
        <v>0</v>
      </c>
      <c r="AJ21" s="89"/>
      <c r="AK21" s="89"/>
      <c r="AL21" s="89"/>
      <c r="AM21" s="89"/>
      <c r="AN21" s="89"/>
      <c r="AO21" s="89"/>
      <c r="AP21" s="89"/>
      <c r="AQ21" s="89"/>
      <c r="AR21" s="89"/>
      <c r="AS21" s="89"/>
      <c r="AT21" s="89"/>
      <c r="AU21" s="89"/>
      <c r="AV21" s="89"/>
      <c r="AW21" s="89"/>
      <c r="AX21" s="89"/>
    </row>
    <row r="22" spans="1:50" ht="22.5" customHeight="1" x14ac:dyDescent="0.15">
      <c r="A22" s="89"/>
      <c r="B22" s="97" t="s">
        <v>15</v>
      </c>
      <c r="C22" s="332"/>
      <c r="D22" s="14"/>
      <c r="E22" s="14"/>
      <c r="F22" s="14"/>
      <c r="G22" s="14"/>
      <c r="H22" s="14"/>
      <c r="I22" s="14"/>
      <c r="J22" s="14"/>
      <c r="K22" s="14"/>
      <c r="L22" s="71"/>
      <c r="M22" s="21">
        <f t="shared" si="8"/>
        <v>0</v>
      </c>
      <c r="N22" s="11"/>
      <c r="O22" s="14"/>
      <c r="P22" s="71"/>
      <c r="Q22" s="72"/>
      <c r="R22" s="28">
        <f t="shared" si="9"/>
        <v>0</v>
      </c>
      <c r="S22" s="344"/>
      <c r="T22" s="333"/>
      <c r="U22" s="333"/>
      <c r="V22" s="345"/>
      <c r="W22" s="345"/>
      <c r="X22" s="35">
        <f t="shared" si="10"/>
        <v>0</v>
      </c>
      <c r="Y22" s="54">
        <f t="shared" si="11"/>
        <v>0</v>
      </c>
      <c r="Z22" s="360"/>
      <c r="AA22" s="11"/>
      <c r="AB22" s="333"/>
      <c r="AC22" s="3"/>
      <c r="AD22" s="3"/>
      <c r="AE22" s="333"/>
      <c r="AF22" s="333"/>
      <c r="AG22" s="345"/>
      <c r="AH22" s="46">
        <f t="shared" si="5"/>
        <v>0</v>
      </c>
      <c r="AI22" s="117">
        <f t="shared" si="12"/>
        <v>0</v>
      </c>
      <c r="AJ22" s="89"/>
      <c r="AK22" s="89"/>
      <c r="AL22" s="89"/>
      <c r="AM22" s="89"/>
      <c r="AN22" s="89"/>
      <c r="AO22" s="89"/>
      <c r="AP22" s="89"/>
      <c r="AQ22" s="89"/>
      <c r="AR22" s="89"/>
      <c r="AS22" s="89"/>
      <c r="AT22" s="89"/>
      <c r="AU22" s="89"/>
      <c r="AV22" s="89"/>
      <c r="AW22" s="89"/>
      <c r="AX22" s="89"/>
    </row>
    <row r="23" spans="1:50" ht="22.5" customHeight="1" thickBot="1" x14ac:dyDescent="0.2">
      <c r="A23" s="89"/>
      <c r="B23" s="381"/>
      <c r="C23" s="351"/>
      <c r="D23" s="15"/>
      <c r="E23" s="15"/>
      <c r="F23" s="15"/>
      <c r="G23" s="15"/>
      <c r="H23" s="15"/>
      <c r="I23" s="15"/>
      <c r="J23" s="15"/>
      <c r="K23" s="15"/>
      <c r="L23" s="73"/>
      <c r="M23" s="25">
        <f t="shared" si="8"/>
        <v>0</v>
      </c>
      <c r="N23" s="12"/>
      <c r="O23" s="15"/>
      <c r="P23" s="73"/>
      <c r="Q23" s="74"/>
      <c r="R23" s="32">
        <f t="shared" si="9"/>
        <v>0</v>
      </c>
      <c r="S23" s="355"/>
      <c r="T23" s="356"/>
      <c r="U23" s="356"/>
      <c r="V23" s="357"/>
      <c r="W23" s="357"/>
      <c r="X23" s="39">
        <f t="shared" si="10"/>
        <v>0</v>
      </c>
      <c r="Y23" s="58">
        <f t="shared" si="11"/>
        <v>0</v>
      </c>
      <c r="Z23" s="363"/>
      <c r="AA23" s="12"/>
      <c r="AB23" s="356"/>
      <c r="AC23" s="5"/>
      <c r="AD23" s="5"/>
      <c r="AE23" s="356"/>
      <c r="AF23" s="356"/>
      <c r="AG23" s="357"/>
      <c r="AH23" s="50">
        <f t="shared" si="5"/>
        <v>0</v>
      </c>
      <c r="AI23" s="121">
        <f t="shared" si="12"/>
        <v>0</v>
      </c>
      <c r="AJ23" s="89"/>
      <c r="AK23" s="89"/>
      <c r="AL23" s="89"/>
      <c r="AM23" s="89"/>
      <c r="AN23" s="89"/>
      <c r="AO23" s="89"/>
      <c r="AP23" s="89"/>
      <c r="AQ23" s="89"/>
      <c r="AR23" s="89"/>
      <c r="AS23" s="89"/>
      <c r="AT23" s="89"/>
      <c r="AU23" s="89"/>
      <c r="AV23" s="89"/>
      <c r="AW23" s="89"/>
      <c r="AX23" s="89"/>
    </row>
    <row r="24" spans="1:50" ht="22.5" customHeight="1" thickTop="1" thickBot="1" x14ac:dyDescent="0.2">
      <c r="A24" s="89"/>
      <c r="B24" s="101" t="s">
        <v>17</v>
      </c>
      <c r="C24" s="103">
        <f>SUBTOTAL(9,C21:C23)</f>
        <v>0</v>
      </c>
      <c r="D24" s="17"/>
      <c r="E24" s="17"/>
      <c r="F24" s="17"/>
      <c r="G24" s="17"/>
      <c r="H24" s="17"/>
      <c r="I24" s="17"/>
      <c r="J24" s="17"/>
      <c r="K24" s="17"/>
      <c r="L24" s="75"/>
      <c r="M24" s="26">
        <f t="shared" ref="M24" si="13">SUBTOTAL(9,M21:M23)</f>
        <v>0</v>
      </c>
      <c r="N24" s="16"/>
      <c r="O24" s="17"/>
      <c r="P24" s="75"/>
      <c r="Q24" s="76"/>
      <c r="R24" s="33">
        <f t="shared" ref="R24:AI24" si="14">SUBTOTAL(9,R21:R23)</f>
        <v>0</v>
      </c>
      <c r="S24" s="109">
        <f t="shared" si="14"/>
        <v>0</v>
      </c>
      <c r="T24" s="104">
        <f t="shared" si="14"/>
        <v>0</v>
      </c>
      <c r="U24" s="104">
        <f t="shared" si="14"/>
        <v>0</v>
      </c>
      <c r="V24" s="110">
        <f t="shared" ref="V24" si="15">SUBTOTAL(9,V12:V23)</f>
        <v>0</v>
      </c>
      <c r="W24" s="110">
        <f t="shared" si="14"/>
        <v>0</v>
      </c>
      <c r="X24" s="40">
        <f t="shared" si="14"/>
        <v>0</v>
      </c>
      <c r="Y24" s="59">
        <f t="shared" si="14"/>
        <v>0</v>
      </c>
      <c r="Z24" s="43">
        <f t="shared" si="14"/>
        <v>0</v>
      </c>
      <c r="AA24" s="16"/>
      <c r="AB24" s="104">
        <f t="shared" si="14"/>
        <v>0</v>
      </c>
      <c r="AC24" s="104">
        <f t="shared" si="14"/>
        <v>0</v>
      </c>
      <c r="AD24" s="104">
        <f t="shared" si="14"/>
        <v>0</v>
      </c>
      <c r="AE24" s="104">
        <f t="shared" si="14"/>
        <v>0</v>
      </c>
      <c r="AF24" s="104">
        <f t="shared" si="14"/>
        <v>0</v>
      </c>
      <c r="AG24" s="110">
        <f t="shared" si="14"/>
        <v>0</v>
      </c>
      <c r="AH24" s="51">
        <f t="shared" si="14"/>
        <v>0</v>
      </c>
      <c r="AI24" s="122">
        <f t="shared" si="14"/>
        <v>0</v>
      </c>
      <c r="AJ24" s="89"/>
      <c r="AK24" s="89"/>
      <c r="AL24" s="89"/>
      <c r="AM24" s="89"/>
      <c r="AN24" s="89"/>
      <c r="AO24" s="89"/>
      <c r="AP24" s="89"/>
      <c r="AQ24" s="89"/>
      <c r="AR24" s="89"/>
      <c r="AS24" s="89"/>
      <c r="AT24" s="89"/>
      <c r="AU24" s="89"/>
      <c r="AV24" s="89"/>
      <c r="AW24" s="89"/>
      <c r="AX24" s="89"/>
    </row>
    <row r="25" spans="1:50" ht="22.5" customHeight="1" thickBot="1" x14ac:dyDescent="0.2">
      <c r="A25" s="89"/>
      <c r="B25" s="102" t="s">
        <v>18</v>
      </c>
      <c r="C25" s="103">
        <f>SUBTOTAL(9,C8:C24)</f>
        <v>0</v>
      </c>
      <c r="D25" s="104">
        <f t="shared" ref="D25:AI25" si="16">SUBTOTAL(9,D8:D24)</f>
        <v>0</v>
      </c>
      <c r="E25" s="104">
        <f t="shared" si="16"/>
        <v>0</v>
      </c>
      <c r="F25" s="104">
        <f t="shared" si="16"/>
        <v>0</v>
      </c>
      <c r="G25" s="104">
        <f t="shared" si="16"/>
        <v>0</v>
      </c>
      <c r="H25" s="104">
        <f t="shared" si="16"/>
        <v>0</v>
      </c>
      <c r="I25" s="104">
        <f t="shared" si="16"/>
        <v>0</v>
      </c>
      <c r="J25" s="104">
        <f t="shared" si="16"/>
        <v>0</v>
      </c>
      <c r="K25" s="104">
        <f t="shared" si="16"/>
        <v>0</v>
      </c>
      <c r="L25" s="105">
        <f t="shared" si="16"/>
        <v>0</v>
      </c>
      <c r="M25" s="26">
        <f t="shared" si="16"/>
        <v>0</v>
      </c>
      <c r="N25" s="106">
        <f t="shared" si="16"/>
        <v>0</v>
      </c>
      <c r="O25" s="107"/>
      <c r="P25" s="108"/>
      <c r="Q25" s="66">
        <f t="shared" si="16"/>
        <v>0</v>
      </c>
      <c r="R25" s="33">
        <f t="shared" si="16"/>
        <v>0</v>
      </c>
      <c r="S25" s="109">
        <f t="shared" si="16"/>
        <v>0</v>
      </c>
      <c r="T25" s="104">
        <f t="shared" si="16"/>
        <v>0</v>
      </c>
      <c r="U25" s="104">
        <f t="shared" si="16"/>
        <v>0</v>
      </c>
      <c r="V25" s="110">
        <f t="shared" si="16"/>
        <v>0</v>
      </c>
      <c r="W25" s="110">
        <f t="shared" si="16"/>
        <v>0</v>
      </c>
      <c r="X25" s="40">
        <f t="shared" si="16"/>
        <v>0</v>
      </c>
      <c r="Y25" s="59">
        <f t="shared" si="16"/>
        <v>0</v>
      </c>
      <c r="Z25" s="43">
        <f t="shared" si="16"/>
        <v>0</v>
      </c>
      <c r="AA25" s="358">
        <f t="shared" si="16"/>
        <v>0</v>
      </c>
      <c r="AB25" s="104">
        <f t="shared" si="16"/>
        <v>0</v>
      </c>
      <c r="AC25" s="104">
        <f t="shared" si="16"/>
        <v>0</v>
      </c>
      <c r="AD25" s="104">
        <f t="shared" si="16"/>
        <v>0</v>
      </c>
      <c r="AE25" s="104">
        <f t="shared" si="16"/>
        <v>0</v>
      </c>
      <c r="AF25" s="104">
        <f t="shared" si="16"/>
        <v>0</v>
      </c>
      <c r="AG25" s="110">
        <f t="shared" si="16"/>
        <v>0</v>
      </c>
      <c r="AH25" s="51">
        <f t="shared" si="16"/>
        <v>0</v>
      </c>
      <c r="AI25" s="122">
        <f t="shared" si="16"/>
        <v>0</v>
      </c>
      <c r="AJ25" s="89"/>
      <c r="AK25" s="89"/>
      <c r="AL25" s="89"/>
      <c r="AM25" s="89"/>
      <c r="AN25" s="89"/>
      <c r="AO25" s="89"/>
      <c r="AP25" s="89"/>
      <c r="AQ25" s="89"/>
      <c r="AR25" s="89"/>
      <c r="AS25" s="89"/>
      <c r="AT25" s="89"/>
      <c r="AU25" s="89"/>
      <c r="AV25" s="89"/>
      <c r="AW25" s="89"/>
      <c r="AX25" s="89"/>
    </row>
    <row r="26" spans="1:50" ht="22.5" customHeight="1" thickBot="1" x14ac:dyDescent="0.2">
      <c r="A26" s="89"/>
      <c r="B26" s="93"/>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row>
    <row r="27" spans="1:50" ht="105.75" customHeight="1" thickTop="1" thickBot="1" x14ac:dyDescent="0.2">
      <c r="A27" s="89"/>
      <c r="B27" s="501" t="s">
        <v>238</v>
      </c>
      <c r="C27" s="502"/>
      <c r="D27" s="502"/>
      <c r="E27" s="502"/>
      <c r="F27" s="502"/>
      <c r="G27" s="502"/>
      <c r="H27" s="502"/>
      <c r="I27" s="502"/>
      <c r="J27" s="509"/>
      <c r="K27" s="509"/>
      <c r="L27" s="509"/>
      <c r="M27" s="509"/>
      <c r="N27" s="509"/>
      <c r="O27" s="509"/>
      <c r="P27" s="509"/>
      <c r="Q27" s="509"/>
      <c r="R27" s="503"/>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row>
    <row r="28" spans="1:50" ht="22.5" customHeight="1" thickTop="1" x14ac:dyDescent="0.15">
      <c r="A28" s="89"/>
      <c r="B28" s="93"/>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row>
    <row r="29" spans="1:50" ht="22.5" customHeight="1" x14ac:dyDescent="0.15">
      <c r="A29" s="89"/>
      <c r="B29" s="93"/>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row>
    <row r="30" spans="1:50" ht="22.5" customHeight="1" x14ac:dyDescent="0.15">
      <c r="A30" s="89"/>
      <c r="B30" s="93"/>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row>
    <row r="31" spans="1:50" ht="22.5" customHeight="1" x14ac:dyDescent="0.15">
      <c r="A31" s="89"/>
      <c r="B31" s="93"/>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row>
    <row r="32" spans="1:50" ht="22.5" customHeight="1" x14ac:dyDescent="0.15">
      <c r="A32" s="89"/>
      <c r="B32" s="93"/>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row>
    <row r="33" spans="1:50" ht="22.5" customHeight="1" x14ac:dyDescent="0.15">
      <c r="A33" s="89"/>
      <c r="B33" s="93"/>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row>
    <row r="34" spans="1:50" ht="22.5" customHeight="1" x14ac:dyDescent="0.15">
      <c r="A34" s="89"/>
      <c r="B34" s="93"/>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row>
    <row r="35" spans="1:50" ht="22.5" customHeight="1" x14ac:dyDescent="0.15">
      <c r="A35" s="89"/>
      <c r="B35" s="93"/>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row>
    <row r="36" spans="1:50" ht="22.5" customHeight="1" x14ac:dyDescent="0.15">
      <c r="A36" s="89"/>
      <c r="B36" s="93"/>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row>
    <row r="37" spans="1:50" ht="22.5" customHeight="1" x14ac:dyDescent="0.15">
      <c r="A37" s="89"/>
      <c r="B37" s="93"/>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row>
    <row r="38" spans="1:50" ht="22.5" customHeight="1" x14ac:dyDescent="0.15">
      <c r="A38" s="89"/>
      <c r="B38" s="93"/>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row>
    <row r="39" spans="1:50" ht="22.5" customHeight="1" x14ac:dyDescent="0.15">
      <c r="A39" s="89"/>
      <c r="B39" s="93"/>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row>
    <row r="40" spans="1:50" ht="22.5" customHeight="1" x14ac:dyDescent="0.15">
      <c r="A40" s="89"/>
      <c r="B40" s="93"/>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row>
    <row r="41" spans="1:50" ht="22.5" customHeight="1" x14ac:dyDescent="0.15">
      <c r="A41" s="89"/>
      <c r="B41" s="93"/>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row>
    <row r="42" spans="1:50" ht="22.5" customHeight="1" x14ac:dyDescent="0.15">
      <c r="A42" s="89"/>
      <c r="B42" s="93"/>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row>
    <row r="43" spans="1:50" ht="22.5" customHeight="1" x14ac:dyDescent="0.15">
      <c r="A43" s="89"/>
      <c r="B43" s="93"/>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row>
    <row r="44" spans="1:50" ht="22.5" customHeight="1" x14ac:dyDescent="0.15">
      <c r="A44" s="89"/>
      <c r="B44" s="93"/>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row>
    <row r="45" spans="1:50" ht="22.5" customHeight="1" x14ac:dyDescent="0.15">
      <c r="A45" s="89"/>
      <c r="B45" s="93"/>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row>
    <row r="46" spans="1:50" ht="22.5" customHeight="1" x14ac:dyDescent="0.15">
      <c r="A46" s="89"/>
      <c r="B46" s="93"/>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row>
    <row r="47" spans="1:50" ht="22.5" customHeight="1" x14ac:dyDescent="0.15">
      <c r="A47" s="89"/>
      <c r="B47" s="93"/>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row>
    <row r="48" spans="1:50" ht="22.5" customHeight="1" x14ac:dyDescent="0.15">
      <c r="A48" s="89"/>
      <c r="B48" s="93"/>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row>
    <row r="49" spans="1:50" ht="22.5" customHeight="1" x14ac:dyDescent="0.15">
      <c r="A49" s="89"/>
      <c r="B49" s="93"/>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row>
    <row r="50" spans="1:50" ht="22.5" customHeight="1" x14ac:dyDescent="0.15"/>
    <row r="51" spans="1:50" ht="22.5" customHeight="1" x14ac:dyDescent="0.15"/>
    <row r="52" spans="1:50" ht="22.5" customHeight="1" x14ac:dyDescent="0.15"/>
    <row r="53" spans="1:50" ht="22.5" customHeight="1" x14ac:dyDescent="0.15"/>
    <row r="54" spans="1:50" ht="22.5" customHeight="1" x14ac:dyDescent="0.15"/>
    <row r="55" spans="1:50" ht="22.5" customHeight="1" x14ac:dyDescent="0.15"/>
    <row r="56" spans="1:50" ht="22.5" customHeight="1" x14ac:dyDescent="0.15"/>
    <row r="57" spans="1:50" ht="22.5" customHeight="1" x14ac:dyDescent="0.15"/>
    <row r="58" spans="1:50" ht="22.5" customHeight="1" x14ac:dyDescent="0.15"/>
    <row r="59" spans="1:50" ht="22.5" customHeight="1" x14ac:dyDescent="0.15"/>
    <row r="60" spans="1:50" ht="22.5" customHeight="1" x14ac:dyDescent="0.15"/>
    <row r="61" spans="1:50" ht="22.5" customHeight="1" x14ac:dyDescent="0.15"/>
    <row r="62" spans="1:50" ht="22.5" customHeight="1" x14ac:dyDescent="0.15"/>
    <row r="63" spans="1:50" ht="22.5" customHeight="1" x14ac:dyDescent="0.15"/>
    <row r="64" spans="1:50"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sheetData>
  <sheetProtection password="A3C7" sheet="1" objects="1" scenarios="1"/>
  <mergeCells count="4">
    <mergeCell ref="C5:AI5"/>
    <mergeCell ref="B27:R27"/>
    <mergeCell ref="B2:F2"/>
    <mergeCell ref="B3:J3"/>
  </mergeCells>
  <phoneticPr fontId="2"/>
  <hyperlinks>
    <hyperlink ref="B3:I3" location="利用前に必ずお読み下さい!A1" display="ご利用前には注意事項を必ずお読み下さい。"/>
  </hyperlink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9"/>
  <sheetViews>
    <sheetView workbookViewId="0"/>
  </sheetViews>
  <sheetFormatPr defaultRowHeight="13.5" x14ac:dyDescent="0.15"/>
  <cols>
    <col min="1" max="1" width="3.25" style="78" customWidth="1"/>
    <col min="2" max="2" width="2.25" style="78" customWidth="1"/>
    <col min="3" max="3" width="4.125" style="78" customWidth="1"/>
    <col min="4" max="4" width="0.875" style="78" customWidth="1"/>
    <col min="5" max="5" width="12" style="78" customWidth="1"/>
    <col min="6" max="6" width="10.5" style="78" customWidth="1"/>
    <col min="7" max="7" width="3" style="78" bestFit="1" customWidth="1"/>
    <col min="8" max="8" width="10.875" style="78" customWidth="1"/>
    <col min="9" max="9" width="11.375" style="78" customWidth="1"/>
    <col min="10" max="10" width="5.25" style="78" bestFit="1" customWidth="1"/>
    <col min="11" max="11" width="2.875" style="78" customWidth="1"/>
    <col min="12" max="12" width="4.125" style="78" customWidth="1"/>
    <col min="13" max="13" width="0.875" style="78" customWidth="1"/>
    <col min="14" max="14" width="12" style="78" customWidth="1"/>
    <col min="15" max="15" width="10.5" style="78" customWidth="1"/>
    <col min="16" max="16" width="3" style="78" bestFit="1" customWidth="1"/>
    <col min="17" max="17" width="10.875" style="78" customWidth="1"/>
    <col min="18" max="18" width="11.375" style="78" customWidth="1"/>
    <col min="19" max="19" width="5.25" style="78" bestFit="1" customWidth="1"/>
    <col min="20" max="20" width="2.125" style="78" customWidth="1"/>
    <col min="21" max="16384" width="9" style="78"/>
  </cols>
  <sheetData>
    <row r="2" spans="2:20" ht="21.75" customHeight="1" x14ac:dyDescent="0.15">
      <c r="B2" s="516" t="s">
        <v>194</v>
      </c>
      <c r="C2" s="517"/>
      <c r="D2" s="517"/>
      <c r="E2" s="517"/>
      <c r="F2" s="517"/>
      <c r="G2" s="517"/>
      <c r="H2" s="517"/>
    </row>
    <row r="3" spans="2:20" ht="21.75" customHeight="1" x14ac:dyDescent="0.15">
      <c r="B3" s="328"/>
      <c r="C3" s="402" t="s">
        <v>220</v>
      </c>
      <c r="D3" s="403"/>
      <c r="E3" s="404"/>
      <c r="F3" s="404"/>
      <c r="G3" s="404"/>
      <c r="H3" s="404"/>
      <c r="I3" s="404"/>
      <c r="J3" s="404"/>
    </row>
    <row r="4" spans="2:20" ht="11.25" customHeight="1" thickBot="1" x14ac:dyDescent="0.2"/>
    <row r="5" spans="2:20" ht="14.25" customHeight="1" thickTop="1" thickBot="1" x14ac:dyDescent="0.2">
      <c r="E5" s="538" t="s">
        <v>173</v>
      </c>
      <c r="F5" s="539"/>
      <c r="G5" s="539"/>
      <c r="H5" s="539"/>
      <c r="I5" s="540"/>
    </row>
    <row r="6" spans="2:20" ht="14.25" customHeight="1" thickTop="1" thickBot="1" x14ac:dyDescent="0.2">
      <c r="B6" s="238"/>
      <c r="C6" s="239"/>
      <c r="D6" s="240"/>
      <c r="E6" s="541"/>
      <c r="F6" s="542"/>
      <c r="G6" s="542"/>
      <c r="H6" s="542"/>
      <c r="I6" s="543"/>
      <c r="J6" s="239"/>
      <c r="K6" s="239"/>
      <c r="L6" s="239"/>
      <c r="M6" s="239"/>
      <c r="N6" s="239"/>
      <c r="O6" s="239"/>
      <c r="P6" s="239"/>
      <c r="Q6" s="239"/>
      <c r="R6" s="239"/>
      <c r="S6" s="239"/>
      <c r="T6" s="240"/>
    </row>
    <row r="7" spans="2:20" ht="12.75" customHeight="1" thickTop="1" thickBot="1" x14ac:dyDescent="0.2">
      <c r="B7" s="241"/>
      <c r="C7" s="237"/>
      <c r="D7" s="237"/>
      <c r="E7" s="237"/>
      <c r="F7" s="237"/>
      <c r="G7" s="237"/>
      <c r="H7" s="237"/>
      <c r="I7" s="237"/>
      <c r="J7" s="237"/>
      <c r="K7" s="237"/>
      <c r="L7" s="237"/>
      <c r="M7" s="237"/>
      <c r="N7" s="237"/>
      <c r="O7" s="237"/>
      <c r="P7" s="237"/>
      <c r="Q7" s="237"/>
      <c r="R7" s="237"/>
      <c r="S7" s="237"/>
      <c r="T7" s="245"/>
    </row>
    <row r="8" spans="2:20" ht="18.75" customHeight="1" x14ac:dyDescent="0.15">
      <c r="B8" s="241"/>
      <c r="C8" s="213"/>
      <c r="D8" s="237"/>
      <c r="E8" s="571" t="s">
        <v>164</v>
      </c>
      <c r="F8" s="221" t="s">
        <v>167</v>
      </c>
      <c r="G8" s="565" t="s">
        <v>154</v>
      </c>
      <c r="H8" s="566"/>
      <c r="I8" s="565" t="s">
        <v>102</v>
      </c>
      <c r="J8" s="591"/>
      <c r="K8" s="237"/>
      <c r="L8" s="217"/>
      <c r="M8" s="237"/>
      <c r="N8" s="553" t="s">
        <v>164</v>
      </c>
      <c r="O8" s="224" t="s">
        <v>167</v>
      </c>
      <c r="P8" s="556" t="s">
        <v>154</v>
      </c>
      <c r="Q8" s="557"/>
      <c r="R8" s="556" t="s">
        <v>102</v>
      </c>
      <c r="S8" s="558"/>
      <c r="T8" s="245"/>
    </row>
    <row r="9" spans="2:20" ht="18.75" customHeight="1" x14ac:dyDescent="0.15">
      <c r="B9" s="241"/>
      <c r="C9" s="549" t="s">
        <v>117</v>
      </c>
      <c r="D9" s="237"/>
      <c r="E9" s="572"/>
      <c r="F9" s="204" t="s">
        <v>146</v>
      </c>
      <c r="G9" s="234" t="s">
        <v>148</v>
      </c>
      <c r="H9" s="207">
        <f>年末調整計算シート!E13</f>
        <v>0</v>
      </c>
      <c r="I9" s="209">
        <f>IF(H9&lt;=20000,H9,IF(H9&lt;=40000,ROUNDDOWN(H9/2+10000,0),IF(H9&lt;=80000,ROUNDDOWN(H9/4+20000,0),40000)))</f>
        <v>0</v>
      </c>
      <c r="J9" s="201" t="s">
        <v>150</v>
      </c>
      <c r="K9" s="237"/>
      <c r="L9" s="551" t="s">
        <v>168</v>
      </c>
      <c r="M9" s="237"/>
      <c r="N9" s="554"/>
      <c r="O9" s="204" t="s">
        <v>146</v>
      </c>
      <c r="P9" s="199" t="s">
        <v>148</v>
      </c>
      <c r="Q9" s="207">
        <f>H9</f>
        <v>0</v>
      </c>
      <c r="R9" s="209">
        <f>IF(Q9&lt;=12000,Q9,IF(Q9&lt;=32000,ROUNDDOWN(Q9/2+6000,0),IF(Q9&lt;=56000,ROUNDDOWN(Q9/4+14000,0),28000)))</f>
        <v>0</v>
      </c>
      <c r="S9" s="201" t="s">
        <v>150</v>
      </c>
      <c r="T9" s="245"/>
    </row>
    <row r="10" spans="2:20" ht="18.75" customHeight="1" x14ac:dyDescent="0.15">
      <c r="B10" s="241"/>
      <c r="C10" s="550"/>
      <c r="D10" s="237"/>
      <c r="E10" s="572"/>
      <c r="F10" s="205" t="s">
        <v>147</v>
      </c>
      <c r="G10" s="235" t="s">
        <v>149</v>
      </c>
      <c r="H10" s="208">
        <f>年末調整計算シート!F13</f>
        <v>0</v>
      </c>
      <c r="I10" s="210">
        <f>IF(H10&lt;=25000,H10,IF(H10&lt;=50000,ROUNDDOWN(H10/2+12500,0),IF(H10&lt;=100000,ROUNDDOWN(H10/4+25000,0),50000)))</f>
        <v>0</v>
      </c>
      <c r="J10" s="202" t="s">
        <v>151</v>
      </c>
      <c r="K10" s="237"/>
      <c r="L10" s="552"/>
      <c r="M10" s="237"/>
      <c r="N10" s="554"/>
      <c r="O10" s="205" t="s">
        <v>147</v>
      </c>
      <c r="P10" s="200" t="s">
        <v>149</v>
      </c>
      <c r="Q10" s="208">
        <f>H10</f>
        <v>0</v>
      </c>
      <c r="R10" s="210">
        <f>IF(Q10&lt;=15000,Q10,IF(Q10&lt;=40000,ROUNDDOWN(Q10/2+7500,0),IF(Q10&lt;=70000,ROUNDDOWN(Q10/4+17500,0),35000)))</f>
        <v>0</v>
      </c>
      <c r="S10" s="202" t="s">
        <v>151</v>
      </c>
      <c r="T10" s="245"/>
    </row>
    <row r="11" spans="2:20" ht="18.75" customHeight="1" thickBot="1" x14ac:dyDescent="0.2">
      <c r="B11" s="241"/>
      <c r="C11" s="550"/>
      <c r="D11" s="237"/>
      <c r="E11" s="572"/>
      <c r="F11" s="583" t="s">
        <v>177</v>
      </c>
      <c r="G11" s="584"/>
      <c r="H11" s="584"/>
      <c r="I11" s="211">
        <f>IF(SUM(I9:I10)&lt;40000,SUM(I9:I10),40000)</f>
        <v>0</v>
      </c>
      <c r="J11" s="203" t="s">
        <v>152</v>
      </c>
      <c r="K11" s="237"/>
      <c r="L11" s="552"/>
      <c r="M11" s="237"/>
      <c r="N11" s="554"/>
      <c r="O11" s="559" t="s">
        <v>178</v>
      </c>
      <c r="P11" s="560"/>
      <c r="Q11" s="561"/>
      <c r="R11" s="211">
        <f>IF(SUM(R9:R10)&lt;28000,SUM(R9:R10),28000)</f>
        <v>0</v>
      </c>
      <c r="S11" s="203" t="s">
        <v>152</v>
      </c>
      <c r="T11" s="245"/>
    </row>
    <row r="12" spans="2:20" ht="18.75" customHeight="1" thickTop="1" x14ac:dyDescent="0.15">
      <c r="B12" s="241"/>
      <c r="C12" s="550"/>
      <c r="D12" s="237"/>
      <c r="E12" s="573"/>
      <c r="F12" s="569" t="s">
        <v>153</v>
      </c>
      <c r="G12" s="570"/>
      <c r="H12" s="570"/>
      <c r="I12" s="212">
        <f>IF(I10&gt;=I11,I10,I11)</f>
        <v>0</v>
      </c>
      <c r="J12" s="206" t="s">
        <v>162</v>
      </c>
      <c r="K12" s="237"/>
      <c r="L12" s="552"/>
      <c r="M12" s="237"/>
      <c r="N12" s="555"/>
      <c r="O12" s="562" t="s">
        <v>153</v>
      </c>
      <c r="P12" s="563"/>
      <c r="Q12" s="564"/>
      <c r="R12" s="219">
        <f>IF(R10&gt;=R11,R10,R11)</f>
        <v>0</v>
      </c>
      <c r="S12" s="220" t="s">
        <v>162</v>
      </c>
      <c r="T12" s="245"/>
    </row>
    <row r="13" spans="2:20" ht="4.5" customHeight="1" x14ac:dyDescent="0.15">
      <c r="B13" s="241"/>
      <c r="C13" s="550"/>
      <c r="D13" s="237"/>
      <c r="E13" s="237"/>
      <c r="F13" s="237"/>
      <c r="G13" s="237"/>
      <c r="H13" s="237"/>
      <c r="I13" s="237"/>
      <c r="J13" s="237"/>
      <c r="K13" s="237"/>
      <c r="L13" s="552"/>
      <c r="M13" s="237"/>
      <c r="N13" s="237"/>
      <c r="O13" s="237"/>
      <c r="P13" s="237"/>
      <c r="Q13" s="237"/>
      <c r="R13" s="237"/>
      <c r="S13" s="237"/>
      <c r="T13" s="245"/>
    </row>
    <row r="14" spans="2:20" ht="18.75" customHeight="1" x14ac:dyDescent="0.15">
      <c r="B14" s="241"/>
      <c r="C14" s="550"/>
      <c r="D14" s="237"/>
      <c r="E14" s="571" t="s">
        <v>165</v>
      </c>
      <c r="F14" s="222"/>
      <c r="G14" s="567" t="s">
        <v>154</v>
      </c>
      <c r="H14" s="590"/>
      <c r="I14" s="567" t="s">
        <v>102</v>
      </c>
      <c r="J14" s="568"/>
      <c r="K14" s="237"/>
      <c r="L14" s="552"/>
      <c r="M14" s="237"/>
      <c r="N14" s="553" t="s">
        <v>165</v>
      </c>
      <c r="O14" s="225"/>
      <c r="P14" s="580" t="s">
        <v>154</v>
      </c>
      <c r="Q14" s="581"/>
      <c r="R14" s="580" t="s">
        <v>102</v>
      </c>
      <c r="S14" s="582"/>
      <c r="T14" s="245"/>
    </row>
    <row r="15" spans="2:20" ht="18.75" customHeight="1" thickBot="1" x14ac:dyDescent="0.2">
      <c r="B15" s="241"/>
      <c r="C15" s="550"/>
      <c r="D15" s="237"/>
      <c r="E15" s="572"/>
      <c r="F15" s="204" t="s">
        <v>154</v>
      </c>
      <c r="G15" s="234" t="s">
        <v>155</v>
      </c>
      <c r="H15" s="207">
        <f>年末調整計算シート!G13</f>
        <v>0</v>
      </c>
      <c r="I15" s="209">
        <f>IF(H15&lt;=20000,H15,IF(H15&lt;=40000,ROUNDDOWN(H15/2+10000,0),IF(H15&lt;=80000,ROUNDDOWN(H15/4+20000,0),40000)))</f>
        <v>0</v>
      </c>
      <c r="J15" s="201"/>
      <c r="K15" s="237"/>
      <c r="L15" s="552"/>
      <c r="M15" s="237"/>
      <c r="N15" s="554"/>
      <c r="O15" s="204" t="s">
        <v>154</v>
      </c>
      <c r="P15" s="199" t="s">
        <v>155</v>
      </c>
      <c r="Q15" s="207">
        <f>H15</f>
        <v>0</v>
      </c>
      <c r="R15" s="209">
        <f>IF(Q15&lt;=12000,Q15,IF(Q15&lt;=32000,ROUNDDOWN(Q15/2+6000,0),IF(Q15&lt;=56000,ROUNDDOWN(Q15/4+14000,0),28000)))</f>
        <v>0</v>
      </c>
      <c r="S15" s="201"/>
      <c r="T15" s="245"/>
    </row>
    <row r="16" spans="2:20" ht="18.75" customHeight="1" thickTop="1" x14ac:dyDescent="0.15">
      <c r="B16" s="241"/>
      <c r="C16" s="550"/>
      <c r="D16" s="237"/>
      <c r="E16" s="573"/>
      <c r="F16" s="569" t="s">
        <v>153</v>
      </c>
      <c r="G16" s="570"/>
      <c r="H16" s="570"/>
      <c r="I16" s="212">
        <f>I15</f>
        <v>0</v>
      </c>
      <c r="J16" s="206" t="s">
        <v>161</v>
      </c>
      <c r="K16" s="237"/>
      <c r="L16" s="552"/>
      <c r="M16" s="237"/>
      <c r="N16" s="555"/>
      <c r="O16" s="562" t="s">
        <v>153</v>
      </c>
      <c r="P16" s="563"/>
      <c r="Q16" s="564"/>
      <c r="R16" s="219">
        <f>R15</f>
        <v>0</v>
      </c>
      <c r="S16" s="220" t="s">
        <v>161</v>
      </c>
      <c r="T16" s="245"/>
    </row>
    <row r="17" spans="1:20" ht="4.5" customHeight="1" x14ac:dyDescent="0.15">
      <c r="B17" s="241"/>
      <c r="C17" s="550"/>
      <c r="D17" s="237"/>
      <c r="E17" s="237"/>
      <c r="F17" s="237"/>
      <c r="G17" s="237"/>
      <c r="H17" s="237"/>
      <c r="I17" s="237"/>
      <c r="J17" s="237"/>
      <c r="K17" s="237"/>
      <c r="L17" s="552"/>
      <c r="M17" s="237"/>
      <c r="N17" s="237"/>
      <c r="O17" s="237"/>
      <c r="P17" s="237"/>
      <c r="Q17" s="237"/>
      <c r="R17" s="237"/>
      <c r="S17" s="237"/>
      <c r="T17" s="245"/>
    </row>
    <row r="18" spans="1:20" ht="18.75" customHeight="1" x14ac:dyDescent="0.15">
      <c r="B18" s="241"/>
      <c r="C18" s="550"/>
      <c r="D18" s="237"/>
      <c r="E18" s="571" t="s">
        <v>166</v>
      </c>
      <c r="F18" s="223" t="s">
        <v>167</v>
      </c>
      <c r="G18" s="567" t="s">
        <v>154</v>
      </c>
      <c r="H18" s="574"/>
      <c r="I18" s="567" t="s">
        <v>102</v>
      </c>
      <c r="J18" s="568"/>
      <c r="K18" s="237"/>
      <c r="L18" s="552"/>
      <c r="M18" s="237"/>
      <c r="N18" s="553" t="s">
        <v>166</v>
      </c>
      <c r="O18" s="226" t="s">
        <v>167</v>
      </c>
      <c r="P18" s="580" t="s">
        <v>154</v>
      </c>
      <c r="Q18" s="581"/>
      <c r="R18" s="580" t="s">
        <v>102</v>
      </c>
      <c r="S18" s="582"/>
      <c r="T18" s="245"/>
    </row>
    <row r="19" spans="1:20" ht="18.75" customHeight="1" x14ac:dyDescent="0.15">
      <c r="B19" s="241"/>
      <c r="C19" s="550"/>
      <c r="D19" s="237"/>
      <c r="E19" s="572"/>
      <c r="F19" s="204" t="s">
        <v>146</v>
      </c>
      <c r="G19" s="234" t="s">
        <v>159</v>
      </c>
      <c r="H19" s="207">
        <f>年末調整計算シート!H13</f>
        <v>0</v>
      </c>
      <c r="I19" s="209">
        <f>IF(H19&lt;=20000,H19,IF(H19&lt;=40000,ROUNDDOWN(H19/2+10000,0),IF(H19&lt;=80000,ROUNDDOWN(H19/4+20000,0),40000)))</f>
        <v>0</v>
      </c>
      <c r="J19" s="201" t="s">
        <v>156</v>
      </c>
      <c r="K19" s="237"/>
      <c r="L19" s="552"/>
      <c r="M19" s="237"/>
      <c r="N19" s="554"/>
      <c r="O19" s="204" t="s">
        <v>146</v>
      </c>
      <c r="P19" s="199" t="s">
        <v>159</v>
      </c>
      <c r="Q19" s="207">
        <f>H19</f>
        <v>0</v>
      </c>
      <c r="R19" s="209">
        <f>IF(Q19&lt;=12000,Q19,IF(Q19&lt;=32000,ROUNDDOWN(Q19/2+6000,0),IF(Q19&lt;=56000,ROUNDDOWN(Q19/4+14000,0),28000)))</f>
        <v>0</v>
      </c>
      <c r="S19" s="201" t="s">
        <v>156</v>
      </c>
      <c r="T19" s="245"/>
    </row>
    <row r="20" spans="1:20" ht="18.75" customHeight="1" x14ac:dyDescent="0.15">
      <c r="B20" s="241"/>
      <c r="C20" s="550"/>
      <c r="D20" s="237"/>
      <c r="E20" s="572"/>
      <c r="F20" s="205" t="s">
        <v>147</v>
      </c>
      <c r="G20" s="235" t="s">
        <v>160</v>
      </c>
      <c r="H20" s="208">
        <f>年末調整計算シート!I13</f>
        <v>0</v>
      </c>
      <c r="I20" s="210">
        <f>IF(H20&lt;=25000,H20,IF(H20&lt;=50000,ROUNDDOWN(H20/2+12500,0),IF(H20&lt;=100000,ROUNDDOWN(H20/4+25000,0),50000)))</f>
        <v>0</v>
      </c>
      <c r="J20" s="202" t="s">
        <v>157</v>
      </c>
      <c r="K20" s="237"/>
      <c r="L20" s="552"/>
      <c r="M20" s="237"/>
      <c r="N20" s="554"/>
      <c r="O20" s="205" t="s">
        <v>147</v>
      </c>
      <c r="P20" s="200" t="s">
        <v>160</v>
      </c>
      <c r="Q20" s="208">
        <f>H20</f>
        <v>0</v>
      </c>
      <c r="R20" s="210">
        <f>IF(Q20&lt;=15000,Q20,IF(Q20&lt;=40000,ROUNDDOWN(Q20/2+7500,0),IF(Q20&lt;=70000,ROUNDDOWN(Q20/4+17500,0),35000)))</f>
        <v>0</v>
      </c>
      <c r="S20" s="202" t="s">
        <v>157</v>
      </c>
      <c r="T20" s="245"/>
    </row>
    <row r="21" spans="1:20" ht="18.75" customHeight="1" thickBot="1" x14ac:dyDescent="0.2">
      <c r="B21" s="241"/>
      <c r="C21" s="550"/>
      <c r="D21" s="237"/>
      <c r="E21" s="572"/>
      <c r="F21" s="583" t="s">
        <v>180</v>
      </c>
      <c r="G21" s="584"/>
      <c r="H21" s="584"/>
      <c r="I21" s="211">
        <f>IF(SUM(I19:I20)&lt;40000,SUM(I19:I20),40000)</f>
        <v>0</v>
      </c>
      <c r="J21" s="203" t="s">
        <v>158</v>
      </c>
      <c r="K21" s="237"/>
      <c r="L21" s="552"/>
      <c r="M21" s="237"/>
      <c r="N21" s="554"/>
      <c r="O21" s="583" t="s">
        <v>179</v>
      </c>
      <c r="P21" s="584"/>
      <c r="Q21" s="584"/>
      <c r="R21" s="211">
        <f>IF(SUM(R19:R20)&lt;28000,SUM(R19:R20),28000)</f>
        <v>0</v>
      </c>
      <c r="S21" s="203" t="s">
        <v>158</v>
      </c>
      <c r="T21" s="245"/>
    </row>
    <row r="22" spans="1:20" ht="18.75" customHeight="1" thickTop="1" x14ac:dyDescent="0.15">
      <c r="B22" s="241"/>
      <c r="C22" s="214"/>
      <c r="D22" s="237"/>
      <c r="E22" s="573"/>
      <c r="F22" s="569" t="s">
        <v>153</v>
      </c>
      <c r="G22" s="570"/>
      <c r="H22" s="570"/>
      <c r="I22" s="212">
        <f>IF(I20&gt;=I21,I20,I21)</f>
        <v>0</v>
      </c>
      <c r="J22" s="206" t="s">
        <v>163</v>
      </c>
      <c r="K22" s="237"/>
      <c r="L22" s="218"/>
      <c r="M22" s="237"/>
      <c r="N22" s="555"/>
      <c r="O22" s="562" t="s">
        <v>153</v>
      </c>
      <c r="P22" s="563"/>
      <c r="Q22" s="564"/>
      <c r="R22" s="219">
        <f>IF(R20&gt;=R21,R20,R21)</f>
        <v>0</v>
      </c>
      <c r="S22" s="220" t="s">
        <v>163</v>
      </c>
      <c r="T22" s="245"/>
    </row>
    <row r="23" spans="1:20" ht="4.5" customHeight="1" thickBot="1" x14ac:dyDescent="0.2">
      <c r="B23" s="241"/>
      <c r="C23" s="214"/>
      <c r="D23" s="215"/>
      <c r="E23" s="216"/>
      <c r="F23" s="216"/>
      <c r="G23" s="216"/>
      <c r="H23" s="216"/>
      <c r="I23" s="237"/>
      <c r="J23" s="237"/>
      <c r="K23" s="237"/>
      <c r="L23" s="218"/>
      <c r="M23" s="215"/>
      <c r="N23" s="216"/>
      <c r="O23" s="216"/>
      <c r="P23" s="216"/>
      <c r="Q23" s="216"/>
      <c r="R23" s="237"/>
      <c r="S23" s="237"/>
      <c r="T23" s="245"/>
    </row>
    <row r="24" spans="1:20" ht="26.25" customHeight="1" thickBot="1" x14ac:dyDescent="0.2">
      <c r="B24" s="241"/>
      <c r="C24" s="585" t="s">
        <v>181</v>
      </c>
      <c r="D24" s="586"/>
      <c r="E24" s="586"/>
      <c r="F24" s="586"/>
      <c r="G24" s="586"/>
      <c r="H24" s="587"/>
      <c r="I24" s="588">
        <f>IF((I12+I16+I22)&lt;=120000,(I12+I16+I22),120000)</f>
        <v>0</v>
      </c>
      <c r="J24" s="589"/>
      <c r="K24" s="237"/>
      <c r="L24" s="544" t="s">
        <v>183</v>
      </c>
      <c r="M24" s="545"/>
      <c r="N24" s="545"/>
      <c r="O24" s="545"/>
      <c r="P24" s="545"/>
      <c r="Q24" s="546"/>
      <c r="R24" s="547">
        <f>IF((R12+R16+R22)&lt;=70000,(R12+R16+R22),70000)</f>
        <v>0</v>
      </c>
      <c r="S24" s="548"/>
      <c r="T24" s="245"/>
    </row>
    <row r="25" spans="1:20" ht="8.25" customHeight="1" thickBot="1" x14ac:dyDescent="0.2">
      <c r="B25" s="242"/>
      <c r="C25" s="243"/>
      <c r="D25" s="243"/>
      <c r="E25" s="243"/>
      <c r="F25" s="243"/>
      <c r="G25" s="243"/>
      <c r="H25" s="243"/>
      <c r="I25" s="243"/>
      <c r="J25" s="243"/>
      <c r="K25" s="243"/>
      <c r="L25" s="243"/>
      <c r="M25" s="243"/>
      <c r="N25" s="243"/>
      <c r="O25" s="243"/>
      <c r="P25" s="243"/>
      <c r="Q25" s="243"/>
      <c r="R25" s="243"/>
      <c r="S25" s="243"/>
      <c r="T25" s="244"/>
    </row>
    <row r="26" spans="1:20" ht="18.75" customHeight="1" thickTop="1" thickBot="1" x14ac:dyDescent="0.2">
      <c r="B26" s="237"/>
      <c r="C26" s="237"/>
      <c r="D26" s="237"/>
      <c r="E26" s="237"/>
      <c r="F26" s="237"/>
      <c r="G26" s="237"/>
      <c r="H26" s="237"/>
      <c r="I26" s="237"/>
      <c r="J26" s="237"/>
      <c r="K26" s="237"/>
      <c r="L26" s="237"/>
      <c r="M26" s="237"/>
      <c r="N26" s="237"/>
      <c r="O26" s="237"/>
      <c r="P26" s="237"/>
      <c r="Q26" s="237"/>
      <c r="R26" s="237"/>
      <c r="S26" s="237"/>
      <c r="T26" s="237"/>
    </row>
    <row r="27" spans="1:20" ht="14.25" customHeight="1" thickTop="1" thickBot="1" x14ac:dyDescent="0.2">
      <c r="E27" s="538" t="s">
        <v>176</v>
      </c>
      <c r="F27" s="539"/>
      <c r="G27" s="539"/>
      <c r="H27" s="539"/>
      <c r="I27" s="540"/>
    </row>
    <row r="28" spans="1:20" ht="14.25" customHeight="1" thickTop="1" thickBot="1" x14ac:dyDescent="0.2">
      <c r="B28" s="238"/>
      <c r="C28" s="239"/>
      <c r="D28" s="240"/>
      <c r="E28" s="541"/>
      <c r="F28" s="542"/>
      <c r="G28" s="542"/>
      <c r="H28" s="542"/>
      <c r="I28" s="543"/>
      <c r="J28" s="239"/>
      <c r="K28" s="239"/>
      <c r="L28" s="239"/>
      <c r="M28" s="239"/>
      <c r="N28" s="239"/>
      <c r="O28" s="239"/>
      <c r="P28" s="239"/>
      <c r="Q28" s="239"/>
      <c r="R28" s="239"/>
      <c r="S28" s="239"/>
      <c r="T28" s="240"/>
    </row>
    <row r="29" spans="1:20" ht="12.75" customHeight="1" thickTop="1" thickBot="1" x14ac:dyDescent="0.2">
      <c r="A29" s="245"/>
      <c r="B29" s="241"/>
      <c r="C29" s="237"/>
      <c r="D29" s="237"/>
      <c r="E29" s="237"/>
      <c r="F29" s="237"/>
      <c r="G29" s="237"/>
      <c r="H29" s="237"/>
      <c r="I29" s="237"/>
      <c r="J29" s="237"/>
      <c r="K29" s="237"/>
      <c r="L29" s="237"/>
      <c r="M29" s="237"/>
      <c r="N29" s="237"/>
      <c r="O29" s="237"/>
      <c r="P29" s="237"/>
      <c r="Q29" s="237"/>
      <c r="R29" s="237"/>
      <c r="S29" s="237"/>
      <c r="T29" s="245"/>
    </row>
    <row r="30" spans="1:20" ht="18.75" customHeight="1" x14ac:dyDescent="0.15">
      <c r="A30" s="245"/>
      <c r="B30" s="241"/>
      <c r="C30" s="530" t="s">
        <v>1</v>
      </c>
      <c r="E30" s="536" t="s">
        <v>167</v>
      </c>
      <c r="F30" s="537"/>
      <c r="G30" s="575" t="s">
        <v>154</v>
      </c>
      <c r="H30" s="537"/>
      <c r="I30" s="575" t="s">
        <v>102</v>
      </c>
      <c r="J30" s="576"/>
      <c r="L30" s="518" t="s">
        <v>30</v>
      </c>
      <c r="N30" s="520" t="s">
        <v>167</v>
      </c>
      <c r="O30" s="521"/>
      <c r="P30" s="522" t="s">
        <v>154</v>
      </c>
      <c r="Q30" s="521"/>
      <c r="R30" s="522" t="s">
        <v>102</v>
      </c>
      <c r="S30" s="523"/>
      <c r="T30" s="245"/>
    </row>
    <row r="31" spans="1:20" ht="18.75" customHeight="1" x14ac:dyDescent="0.15">
      <c r="A31" s="245"/>
      <c r="B31" s="241"/>
      <c r="C31" s="531"/>
      <c r="E31" s="532" t="s">
        <v>169</v>
      </c>
      <c r="F31" s="533"/>
      <c r="G31" s="234" t="s">
        <v>171</v>
      </c>
      <c r="H31" s="207">
        <f>年末調整計算シート!E15</f>
        <v>0</v>
      </c>
      <c r="I31" s="209">
        <f>IF(H31&lt;=50000,H31,50000)</f>
        <v>0</v>
      </c>
      <c r="J31" s="201" t="s">
        <v>174</v>
      </c>
      <c r="L31" s="519"/>
      <c r="N31" s="524" t="s">
        <v>169</v>
      </c>
      <c r="O31" s="525"/>
      <c r="P31" s="234" t="s">
        <v>171</v>
      </c>
      <c r="Q31" s="207">
        <f>H31</f>
        <v>0</v>
      </c>
      <c r="R31" s="209">
        <f>IF((Q31/2)&lt;=25000,(Q31/2),25000)</f>
        <v>0</v>
      </c>
      <c r="S31" s="201" t="s">
        <v>174</v>
      </c>
      <c r="T31" s="245"/>
    </row>
    <row r="32" spans="1:20" ht="18.75" customHeight="1" x14ac:dyDescent="0.15">
      <c r="A32" s="245"/>
      <c r="B32" s="241"/>
      <c r="C32" s="531"/>
      <c r="D32" s="227"/>
      <c r="E32" s="534" t="s">
        <v>170</v>
      </c>
      <c r="F32" s="535"/>
      <c r="G32" s="236" t="s">
        <v>172</v>
      </c>
      <c r="H32" s="228">
        <f>年末調整計算シート!F15</f>
        <v>0</v>
      </c>
      <c r="I32" s="211">
        <f>IF(H32&lt;=10000,H32,IF((H32/2+5000)&lt;=15000,ROUNDDOWN(H32/2+5000,0),15000))</f>
        <v>0</v>
      </c>
      <c r="J32" s="203" t="s">
        <v>175</v>
      </c>
      <c r="L32" s="519"/>
      <c r="M32" s="227"/>
      <c r="N32" s="526" t="s">
        <v>170</v>
      </c>
      <c r="O32" s="527"/>
      <c r="P32" s="236" t="s">
        <v>172</v>
      </c>
      <c r="Q32" s="228">
        <f>H32</f>
        <v>0</v>
      </c>
      <c r="R32" s="211">
        <f>IF(Q32&lt;=5000,Q32,IF(Q32&lt;=15000,ROUNDDOWN(Q32/2+2500,0),10000))</f>
        <v>0</v>
      </c>
      <c r="S32" s="203" t="s">
        <v>175</v>
      </c>
      <c r="T32" s="245"/>
    </row>
    <row r="33" spans="1:20" ht="4.5" customHeight="1" thickBot="1" x14ac:dyDescent="0.2">
      <c r="A33" s="245"/>
      <c r="B33" s="241"/>
      <c r="C33" s="246"/>
      <c r="D33" s="215"/>
      <c r="E33" s="229"/>
      <c r="F33" s="230"/>
      <c r="G33" s="229"/>
      <c r="H33" s="231"/>
      <c r="I33" s="232"/>
      <c r="J33" s="233"/>
      <c r="L33" s="247"/>
      <c r="M33" s="215"/>
      <c r="N33" s="229"/>
      <c r="O33" s="230"/>
      <c r="P33" s="229"/>
      <c r="Q33" s="231"/>
      <c r="R33" s="232"/>
      <c r="S33" s="233"/>
      <c r="T33" s="245"/>
    </row>
    <row r="34" spans="1:20" ht="18.75" customHeight="1" thickBot="1" x14ac:dyDescent="0.2">
      <c r="A34" s="245"/>
      <c r="B34" s="241"/>
      <c r="C34" s="577" t="s">
        <v>182</v>
      </c>
      <c r="D34" s="578"/>
      <c r="E34" s="578"/>
      <c r="F34" s="578"/>
      <c r="G34" s="578"/>
      <c r="H34" s="579"/>
      <c r="I34" s="528">
        <f>IF((I31+I32)&lt;=50000,(I31+I32),50000)</f>
        <v>0</v>
      </c>
      <c r="J34" s="529"/>
      <c r="L34" s="511" t="s">
        <v>184</v>
      </c>
      <c r="M34" s="512"/>
      <c r="N34" s="512"/>
      <c r="O34" s="512"/>
      <c r="P34" s="512"/>
      <c r="Q34" s="513"/>
      <c r="R34" s="514">
        <f>IF((R31+R32)&lt;=25000,(R31+R32),25000)</f>
        <v>0</v>
      </c>
      <c r="S34" s="515"/>
      <c r="T34" s="245"/>
    </row>
    <row r="35" spans="1:20" ht="18.75" customHeight="1" thickBot="1" x14ac:dyDescent="0.2">
      <c r="A35" s="245"/>
      <c r="B35" s="242"/>
      <c r="C35" s="243"/>
      <c r="D35" s="243"/>
      <c r="E35" s="243"/>
      <c r="F35" s="243"/>
      <c r="G35" s="243"/>
      <c r="H35" s="243"/>
      <c r="I35" s="243"/>
      <c r="J35" s="243"/>
      <c r="K35" s="243"/>
      <c r="L35" s="243"/>
      <c r="M35" s="243"/>
      <c r="N35" s="243"/>
      <c r="O35" s="243"/>
      <c r="P35" s="243"/>
      <c r="Q35" s="243"/>
      <c r="R35" s="243"/>
      <c r="S35" s="243"/>
      <c r="T35" s="244"/>
    </row>
    <row r="36" spans="1:20" ht="18.75" customHeight="1" thickTop="1" x14ac:dyDescent="0.15"/>
    <row r="37" spans="1:20" ht="18.75" customHeight="1" thickBot="1" x14ac:dyDescent="0.2"/>
    <row r="38" spans="1:20" ht="117" customHeight="1" thickTop="1" thickBot="1" x14ac:dyDescent="0.2">
      <c r="B38" s="501" t="s">
        <v>238</v>
      </c>
      <c r="C38" s="502"/>
      <c r="D38" s="502"/>
      <c r="E38" s="502"/>
      <c r="F38" s="502"/>
      <c r="G38" s="502"/>
      <c r="H38" s="502"/>
      <c r="I38" s="502"/>
      <c r="J38" s="509"/>
      <c r="K38" s="509"/>
      <c r="L38" s="509"/>
      <c r="M38" s="509"/>
      <c r="N38" s="509"/>
      <c r="O38" s="509"/>
      <c r="P38" s="509"/>
      <c r="Q38" s="509"/>
      <c r="R38" s="509"/>
      <c r="S38" s="509"/>
      <c r="T38" s="503"/>
    </row>
    <row r="39" spans="1:20" ht="18.75" customHeight="1" thickTop="1" x14ac:dyDescent="0.15"/>
  </sheetData>
  <sheetProtection password="A3C7" sheet="1" objects="1" scenarios="1"/>
  <mergeCells count="55">
    <mergeCell ref="E8:E12"/>
    <mergeCell ref="I8:J8"/>
    <mergeCell ref="I18:J18"/>
    <mergeCell ref="F21:H21"/>
    <mergeCell ref="F22:H22"/>
    <mergeCell ref="F11:H11"/>
    <mergeCell ref="F12:H12"/>
    <mergeCell ref="G30:H30"/>
    <mergeCell ref="I30:J30"/>
    <mergeCell ref="C34:H34"/>
    <mergeCell ref="P14:Q14"/>
    <mergeCell ref="R14:S14"/>
    <mergeCell ref="O16:Q16"/>
    <mergeCell ref="N18:N22"/>
    <mergeCell ref="P18:Q18"/>
    <mergeCell ref="R18:S18"/>
    <mergeCell ref="O21:Q21"/>
    <mergeCell ref="O22:Q22"/>
    <mergeCell ref="N14:N16"/>
    <mergeCell ref="C24:H24"/>
    <mergeCell ref="I24:J24"/>
    <mergeCell ref="E14:E16"/>
    <mergeCell ref="G14:H14"/>
    <mergeCell ref="E5:I6"/>
    <mergeCell ref="E27:I28"/>
    <mergeCell ref="L24:Q24"/>
    <mergeCell ref="R24:S24"/>
    <mergeCell ref="C9:C21"/>
    <mergeCell ref="L9:L21"/>
    <mergeCell ref="N8:N12"/>
    <mergeCell ref="P8:Q8"/>
    <mergeCell ref="R8:S8"/>
    <mergeCell ref="O11:Q11"/>
    <mergeCell ref="O12:Q12"/>
    <mergeCell ref="G8:H8"/>
    <mergeCell ref="I14:J14"/>
    <mergeCell ref="F16:H16"/>
    <mergeCell ref="E18:E22"/>
    <mergeCell ref="G18:H18"/>
    <mergeCell ref="L34:Q34"/>
    <mergeCell ref="R34:S34"/>
    <mergeCell ref="B2:H2"/>
    <mergeCell ref="B38:T38"/>
    <mergeCell ref="C3:J3"/>
    <mergeCell ref="L30:L32"/>
    <mergeCell ref="N30:O30"/>
    <mergeCell ref="P30:Q30"/>
    <mergeCell ref="R30:S30"/>
    <mergeCell ref="N31:O31"/>
    <mergeCell ref="N32:O32"/>
    <mergeCell ref="I34:J34"/>
    <mergeCell ref="C30:C32"/>
    <mergeCell ref="E31:F31"/>
    <mergeCell ref="E32:F32"/>
    <mergeCell ref="E30:F30"/>
  </mergeCells>
  <phoneticPr fontId="2"/>
  <hyperlinks>
    <hyperlink ref="C3:J3" location="利用前に必ずお読み下さい!A1" display="ご利用前には注意事項を必ずお読み下さい。"/>
  </hyperlink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利用前に必ずお読み下さい</vt:lpstr>
      <vt:lpstr>住民税所得割額計算シート</vt:lpstr>
      <vt:lpstr>年末調整計算シート</vt:lpstr>
      <vt:lpstr>給与台帳シート</vt:lpstr>
      <vt:lpstr>保険料算定シート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2016-11-27T15:26:48Z</dcterms:created>
  <dcterms:modified xsi:type="dcterms:W3CDTF">2017-10-01T13:05:24Z</dcterms:modified>
</cp:coreProperties>
</file>