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0" yWindow="75" windowWidth="15075" windowHeight="8505" tabRatio="988"/>
  </bookViews>
  <sheets>
    <sheet name="利用前に必ずお読み下さい" sheetId="9" r:id="rId1"/>
    <sheet name="（入力）住民税率・ふるさと納税" sheetId="14" r:id="rId2"/>
    <sheet name="（入力）源泉徴収票" sheetId="11" r:id="rId3"/>
    <sheet name="（入力例）源泉徴収票" sheetId="16" r:id="rId4"/>
    <sheet name="(結果）住民税決定通知書" sheetId="15" r:id="rId5"/>
    <sheet name="住民税所得割額計算シート" sheetId="8" r:id="rId6"/>
    <sheet name="年末調整計算シート" sheetId="7" r:id="rId7"/>
    <sheet name="保険料算定シート" sheetId="10" r:id="rId8"/>
    <sheet name="住宅借入金等控除算定シート" sheetId="12" r:id="rId9"/>
    <sheet name="寄附金控除算定シート" sheetId="13" r:id="rId10"/>
  </sheets>
  <definedNames>
    <definedName name="_xlnm.Database" localSheetId="2">#REF!</definedName>
    <definedName name="_xlnm.Database" localSheetId="3">#REF!</definedName>
    <definedName name="_xlnm.Database" localSheetId="9">#REF!</definedName>
    <definedName name="_xlnm.Database" localSheetId="8">#REF!</definedName>
    <definedName name="_xlnm.Database">#REF!</definedName>
    <definedName name="_xlnm.Print_Area" localSheetId="4">'(結果）住民税決定通知書'!$A$2:$R$25</definedName>
    <definedName name="_xlnm.Print_Area" localSheetId="2">'（入力）源泉徴収票'!$B$2:$BT$57</definedName>
    <definedName name="_xlnm.Print_Area" localSheetId="1">'（入力）住民税率・ふるさと納税'!$A$2:$J$26</definedName>
    <definedName name="_xlnm.Print_Area" localSheetId="3">'（入力例）源泉徴収票'!$B$2:$BT$58</definedName>
    <definedName name="_xlnm.Print_Area" localSheetId="9">寄附金控除算定シート!$A$2:$K$20</definedName>
    <definedName name="_xlnm.Print_Area" localSheetId="8">住宅借入金等控除算定シート!$A$2:$O$19</definedName>
    <definedName name="_xlnm.Print_Area" localSheetId="5">住民税所得割額計算シート!$A$2:$S$47</definedName>
    <definedName name="_xlnm.Print_Area" localSheetId="6">年末調整計算シート!$A$2:$L$52</definedName>
    <definedName name="_xlnm.Print_Area" localSheetId="7">保険料算定シート!$A$2:$U$38</definedName>
    <definedName name="_xlnm.Print_Area" localSheetId="0">利用前に必ずお読み下さい!$A$1:$D$30</definedName>
  </definedNames>
  <calcPr calcId="145621"/>
</workbook>
</file>

<file path=xl/calcChain.xml><?xml version="1.0" encoding="utf-8"?>
<calcChain xmlns="http://schemas.openxmlformats.org/spreadsheetml/2006/main">
  <c r="H43" i="8" l="1"/>
  <c r="H14" i="15" s="1"/>
  <c r="M9" i="15" s="1"/>
  <c r="F43" i="8"/>
  <c r="H10" i="15" s="1"/>
  <c r="M8" i="15" s="1"/>
  <c r="J10" i="13"/>
  <c r="I10" i="13"/>
  <c r="H33" i="8"/>
  <c r="F33" i="8"/>
  <c r="C23" i="14"/>
  <c r="H8" i="13" s="1"/>
  <c r="J12" i="12"/>
  <c r="I12" i="12"/>
  <c r="H12" i="12"/>
  <c r="K12" i="12" s="1"/>
  <c r="H10" i="12"/>
  <c r="H8" i="12"/>
  <c r="H9" i="12" s="1"/>
  <c r="H7" i="12"/>
  <c r="E18" i="7"/>
  <c r="C17" i="7" s="1"/>
  <c r="B26" i="8"/>
  <c r="B25" i="8"/>
  <c r="B24" i="8"/>
  <c r="B23" i="8"/>
  <c r="B22" i="8"/>
  <c r="B20" i="8"/>
  <c r="B19" i="8"/>
  <c r="B18" i="8"/>
  <c r="B17" i="8"/>
  <c r="C48" i="7"/>
  <c r="C44" i="7"/>
  <c r="E34" i="7"/>
  <c r="C33" i="7" s="1"/>
  <c r="G32" i="7"/>
  <c r="C32" i="7" s="1"/>
  <c r="C25" i="8" s="1"/>
  <c r="D25" i="8" s="1"/>
  <c r="E32" i="7"/>
  <c r="C31" i="7" s="1"/>
  <c r="C24" i="8" s="1"/>
  <c r="D24" i="8" s="1"/>
  <c r="E28" i="7"/>
  <c r="C27" i="7" s="1"/>
  <c r="C22" i="8" s="1"/>
  <c r="D22" i="8" s="1"/>
  <c r="E26" i="7"/>
  <c r="C25" i="7" s="1"/>
  <c r="E30" i="7"/>
  <c r="C29" i="7" s="1"/>
  <c r="C23" i="8" s="1"/>
  <c r="D23" i="8" s="1"/>
  <c r="F23" i="8" s="1"/>
  <c r="E24" i="7"/>
  <c r="C23" i="7" s="1"/>
  <c r="E20" i="7"/>
  <c r="C19" i="7" s="1"/>
  <c r="E22" i="7"/>
  <c r="C21" i="7" s="1"/>
  <c r="D16" i="7"/>
  <c r="E16" i="7"/>
  <c r="F16" i="7"/>
  <c r="H16" i="7"/>
  <c r="C16" i="7" s="1"/>
  <c r="C13" i="7"/>
  <c r="F14" i="7"/>
  <c r="I14" i="7" s="1"/>
  <c r="C11" i="7"/>
  <c r="I12" i="7"/>
  <c r="H12" i="7"/>
  <c r="G12" i="7"/>
  <c r="F12" i="7"/>
  <c r="E12" i="7"/>
  <c r="C10" i="7"/>
  <c r="C8" i="7"/>
  <c r="C7" i="7"/>
  <c r="C8" i="8" s="1"/>
  <c r="M10" i="15" l="1"/>
  <c r="H10" i="13"/>
  <c r="H9" i="13"/>
  <c r="L12" i="12"/>
  <c r="H11" i="12"/>
  <c r="F24" i="8"/>
  <c r="C15" i="7"/>
  <c r="H14" i="7"/>
  <c r="E14" i="7" s="1"/>
  <c r="D43" i="8"/>
  <c r="I11" i="13" l="1"/>
  <c r="J11" i="13"/>
  <c r="H14" i="12"/>
  <c r="J15" i="12"/>
  <c r="H32" i="10"/>
  <c r="Q32" i="10" s="1"/>
  <c r="R32" i="10" s="1"/>
  <c r="H31" i="10"/>
  <c r="Q31" i="10" s="1"/>
  <c r="R31" i="10" s="1"/>
  <c r="H20" i="10"/>
  <c r="Q20" i="10" s="1"/>
  <c r="R20" i="10" s="1"/>
  <c r="H19" i="10"/>
  <c r="I19" i="10" s="1"/>
  <c r="H15" i="10"/>
  <c r="Q15" i="10" s="1"/>
  <c r="R15" i="10" s="1"/>
  <c r="R16" i="10" s="1"/>
  <c r="H10" i="10"/>
  <c r="Q10" i="10" s="1"/>
  <c r="R10" i="10" s="1"/>
  <c r="H9" i="10"/>
  <c r="Q9" i="10" s="1"/>
  <c r="R9" i="10" s="1"/>
  <c r="C9" i="8"/>
  <c r="D9" i="8" s="1"/>
  <c r="C17" i="8"/>
  <c r="D17" i="8" s="1"/>
  <c r="C27" i="8"/>
  <c r="F27" i="8" s="1"/>
  <c r="C26" i="8"/>
  <c r="D26" i="8" s="1"/>
  <c r="C16" i="8"/>
  <c r="D16" i="8" s="1"/>
  <c r="C15" i="8"/>
  <c r="D15" i="8" s="1"/>
  <c r="C21" i="8"/>
  <c r="D21" i="8" s="1"/>
  <c r="C20" i="8"/>
  <c r="D20" i="8" s="1"/>
  <c r="C19" i="8"/>
  <c r="D19" i="8" s="1"/>
  <c r="C18" i="8"/>
  <c r="D18" i="8" s="1"/>
  <c r="I20" i="10" l="1"/>
  <c r="Q19" i="10"/>
  <c r="R19" i="10" s="1"/>
  <c r="R21" i="10" s="1"/>
  <c r="R22" i="10" s="1"/>
  <c r="I10" i="10"/>
  <c r="I32" i="10"/>
  <c r="R34" i="10"/>
  <c r="D14" i="8" s="1"/>
  <c r="I31" i="10"/>
  <c r="I21" i="10"/>
  <c r="I22" i="10" s="1"/>
  <c r="I15" i="10"/>
  <c r="I16" i="10" s="1"/>
  <c r="R11" i="10"/>
  <c r="R12" i="10" s="1"/>
  <c r="I9" i="10"/>
  <c r="F16" i="8"/>
  <c r="F20" i="8"/>
  <c r="F18" i="8"/>
  <c r="F22" i="8"/>
  <c r="F26" i="8"/>
  <c r="F17" i="8"/>
  <c r="F19" i="8"/>
  <c r="F21" i="8"/>
  <c r="F25" i="8"/>
  <c r="F15" i="8"/>
  <c r="I11" i="10" l="1"/>
  <c r="I12" i="10" s="1"/>
  <c r="I24" i="10" s="1"/>
  <c r="C13" i="8" s="1"/>
  <c r="I34" i="10"/>
  <c r="C14" i="8" s="1"/>
  <c r="R24" i="10"/>
  <c r="D13" i="8" s="1"/>
  <c r="F28" i="8"/>
  <c r="K40" i="8" s="1"/>
  <c r="C12" i="8" l="1"/>
  <c r="D12" i="8" s="1"/>
  <c r="D28" i="8" s="1"/>
  <c r="D30" i="8" s="1"/>
  <c r="D8" i="8"/>
  <c r="K41" i="8" l="1"/>
  <c r="K37" i="8"/>
  <c r="F30" i="8"/>
  <c r="F34" i="8" s="1"/>
  <c r="H7" i="15" s="1"/>
  <c r="H30" i="8"/>
  <c r="H34" i="8" s="1"/>
  <c r="H11" i="15" s="1"/>
  <c r="C36" i="7"/>
  <c r="C28" i="8" s="1"/>
  <c r="C30" i="8" s="1"/>
  <c r="P40" i="8" l="1"/>
  <c r="P41" i="8"/>
  <c r="D34" i="8"/>
  <c r="C38" i="7"/>
  <c r="P42" i="8" l="1"/>
  <c r="P44" i="8" s="1"/>
  <c r="H13" i="12"/>
  <c r="H15" i="12" s="1"/>
  <c r="H16" i="12" s="1"/>
  <c r="N16" i="12" s="1"/>
  <c r="H36" i="8" s="1"/>
  <c r="P43" i="8"/>
  <c r="K19" i="7"/>
  <c r="K42" i="8"/>
  <c r="K16" i="12" l="1"/>
  <c r="F36" i="8" s="1"/>
  <c r="D36" i="8" s="1"/>
  <c r="K44" i="8"/>
  <c r="K43" i="8"/>
  <c r="F37" i="8" s="1"/>
  <c r="I14" i="13" s="1"/>
  <c r="H37" i="8"/>
  <c r="J14" i="13" s="1"/>
  <c r="K24" i="7"/>
  <c r="K20" i="7"/>
  <c r="K25" i="7"/>
  <c r="K23" i="7"/>
  <c r="K21" i="7"/>
  <c r="K26" i="7"/>
  <c r="K22" i="7"/>
  <c r="H14" i="13" l="1"/>
  <c r="D37" i="8"/>
  <c r="K28" i="7"/>
  <c r="C40" i="7" l="1"/>
  <c r="H12" i="13" s="1"/>
  <c r="H13" i="13" s="1"/>
  <c r="C41" i="7"/>
  <c r="J13" i="13" l="1"/>
  <c r="J15" i="13" s="1"/>
  <c r="J16" i="13" s="1"/>
  <c r="J17" i="13" s="1"/>
  <c r="H38" i="8" s="1"/>
  <c r="H39" i="8" s="1"/>
  <c r="H12" i="15" s="1"/>
  <c r="I13" i="13"/>
  <c r="I15" i="13" s="1"/>
  <c r="C43" i="7"/>
  <c r="C45" i="7" s="1"/>
  <c r="C46" i="7" s="1"/>
  <c r="C49" i="7" s="1"/>
  <c r="F8" i="8" s="1"/>
  <c r="H41" i="8" l="1"/>
  <c r="I16" i="13"/>
  <c r="H16" i="13" s="1"/>
  <c r="H15" i="13"/>
  <c r="F7" i="8"/>
  <c r="I17" i="13" l="1"/>
  <c r="H44" i="8"/>
  <c r="H13" i="15"/>
  <c r="L9" i="15" s="1"/>
  <c r="N9" i="15" s="1"/>
  <c r="F38" i="8"/>
  <c r="H17" i="13"/>
  <c r="H11" i="13"/>
  <c r="F39" i="8" l="1"/>
  <c r="D38" i="8"/>
  <c r="F41" i="8" l="1"/>
  <c r="H9" i="15" s="1"/>
  <c r="H8" i="15"/>
  <c r="D39" i="8"/>
  <c r="L8" i="15" l="1"/>
  <c r="H15" i="15"/>
  <c r="H19" i="15" s="1"/>
  <c r="K20" i="15" s="1"/>
  <c r="D41" i="8"/>
  <c r="F44" i="8"/>
  <c r="D44" i="8" s="1"/>
  <c r="K19" i="15" l="1"/>
  <c r="K21" i="15"/>
  <c r="Q20" i="15"/>
  <c r="M19" i="15"/>
  <c r="O20" i="15"/>
  <c r="Q21" i="15"/>
  <c r="M20" i="15"/>
  <c r="O19" i="15"/>
  <c r="O21" i="15"/>
  <c r="M21" i="15"/>
  <c r="Q19" i="15"/>
  <c r="L10" i="15"/>
  <c r="N8" i="15"/>
  <c r="N10" i="15" s="1"/>
</calcChain>
</file>

<file path=xl/sharedStrings.xml><?xml version="1.0" encoding="utf-8"?>
<sst xmlns="http://schemas.openxmlformats.org/spreadsheetml/2006/main" count="772" uniqueCount="374">
  <si>
    <t>所得税</t>
    <rPh sb="0" eb="3">
      <t>ショトクゼイ</t>
    </rPh>
    <phoneticPr fontId="2"/>
  </si>
  <si>
    <t>住民税</t>
    <rPh sb="0" eb="3">
      <t>ジュウミンゼイ</t>
    </rPh>
    <phoneticPr fontId="2"/>
  </si>
  <si>
    <t>給与収入合計</t>
    <rPh sb="0" eb="2">
      <t>キュウヨ</t>
    </rPh>
    <rPh sb="2" eb="4">
      <t>シュウニュウ</t>
    </rPh>
    <rPh sb="4" eb="6">
      <t>ゴウケイ</t>
    </rPh>
    <phoneticPr fontId="2"/>
  </si>
  <si>
    <t>給与所得</t>
    <rPh sb="0" eb="2">
      <t>キュウヨ</t>
    </rPh>
    <rPh sb="2" eb="4">
      <t>ショトク</t>
    </rPh>
    <phoneticPr fontId="2"/>
  </si>
  <si>
    <t>社会保険料控除</t>
    <rPh sb="0" eb="2">
      <t>シャカイ</t>
    </rPh>
    <rPh sb="2" eb="5">
      <t>ホケンリョウ</t>
    </rPh>
    <rPh sb="5" eb="7">
      <t>コウジョ</t>
    </rPh>
    <phoneticPr fontId="2"/>
  </si>
  <si>
    <t>生命保険料控除</t>
    <rPh sb="0" eb="2">
      <t>セイメイ</t>
    </rPh>
    <rPh sb="2" eb="4">
      <t>ホケン</t>
    </rPh>
    <rPh sb="4" eb="5">
      <t>リョウ</t>
    </rPh>
    <rPh sb="5" eb="7">
      <t>コウジョ</t>
    </rPh>
    <phoneticPr fontId="2"/>
  </si>
  <si>
    <t>地震保険料控除</t>
    <rPh sb="0" eb="2">
      <t>ジシン</t>
    </rPh>
    <rPh sb="2" eb="5">
      <t>ホケンリョウ</t>
    </rPh>
    <rPh sb="5" eb="7">
      <t>コウジョ</t>
    </rPh>
    <phoneticPr fontId="2"/>
  </si>
  <si>
    <t>障害者控除</t>
    <rPh sb="0" eb="3">
      <t>ショウガイシャ</t>
    </rPh>
    <rPh sb="3" eb="5">
      <t>コウジョ</t>
    </rPh>
    <phoneticPr fontId="2"/>
  </si>
  <si>
    <t>寡婦／寡夫控除</t>
    <rPh sb="0" eb="2">
      <t>カフ</t>
    </rPh>
    <rPh sb="3" eb="5">
      <t>カフ</t>
    </rPh>
    <rPh sb="5" eb="7">
      <t>コウジョ</t>
    </rPh>
    <phoneticPr fontId="2"/>
  </si>
  <si>
    <t>基礎控除</t>
    <rPh sb="0" eb="2">
      <t>キソ</t>
    </rPh>
    <rPh sb="2" eb="4">
      <t>コウジョ</t>
    </rPh>
    <phoneticPr fontId="2"/>
  </si>
  <si>
    <t>勤労学生控除</t>
    <rPh sb="0" eb="2">
      <t>キンロウ</t>
    </rPh>
    <rPh sb="2" eb="4">
      <t>ガクセイ</t>
    </rPh>
    <rPh sb="4" eb="6">
      <t>コウジョ</t>
    </rPh>
    <phoneticPr fontId="2"/>
  </si>
  <si>
    <t>配偶者所得</t>
    <rPh sb="0" eb="3">
      <t>ハイグウシャ</t>
    </rPh>
    <rPh sb="3" eb="5">
      <t>ショトク</t>
    </rPh>
    <phoneticPr fontId="2"/>
  </si>
  <si>
    <t>同居特別障害者</t>
    <rPh sb="0" eb="2">
      <t>ドウキョ</t>
    </rPh>
    <rPh sb="2" eb="4">
      <t>トクベツ</t>
    </rPh>
    <rPh sb="4" eb="7">
      <t>ショウガイシャ</t>
    </rPh>
    <phoneticPr fontId="2"/>
  </si>
  <si>
    <t>所得控除 合計</t>
    <rPh sb="0" eb="2">
      <t>ショトク</t>
    </rPh>
    <rPh sb="2" eb="4">
      <t>コウジョ</t>
    </rPh>
    <rPh sb="5" eb="7">
      <t>ゴウケイ</t>
    </rPh>
    <phoneticPr fontId="2"/>
  </si>
  <si>
    <t>課税所得</t>
    <rPh sb="0" eb="2">
      <t>カゼイ</t>
    </rPh>
    <rPh sb="2" eb="4">
      <t>ショトク</t>
    </rPh>
    <phoneticPr fontId="2"/>
  </si>
  <si>
    <t>適用税率</t>
    <rPh sb="0" eb="2">
      <t>テキヨウ</t>
    </rPh>
    <rPh sb="2" eb="4">
      <t>ゼイリツ</t>
    </rPh>
    <phoneticPr fontId="2"/>
  </si>
  <si>
    <t>控除額</t>
    <rPh sb="0" eb="2">
      <t>コウジョ</t>
    </rPh>
    <rPh sb="2" eb="3">
      <t>ガク</t>
    </rPh>
    <phoneticPr fontId="2"/>
  </si>
  <si>
    <t>源泉徴収税額</t>
    <rPh sb="0" eb="2">
      <t>ゲンセン</t>
    </rPh>
    <rPh sb="2" eb="4">
      <t>チョウシュウ</t>
    </rPh>
    <rPh sb="4" eb="6">
      <t>ゼイガク</t>
    </rPh>
    <phoneticPr fontId="2"/>
  </si>
  <si>
    <t>算出所得税額</t>
    <rPh sb="0" eb="2">
      <t>サンシュツ</t>
    </rPh>
    <rPh sb="2" eb="5">
      <t>ショトクゼイ</t>
    </rPh>
    <rPh sb="5" eb="6">
      <t>ガク</t>
    </rPh>
    <phoneticPr fontId="2"/>
  </si>
  <si>
    <t>住宅ローン減税額</t>
    <rPh sb="0" eb="2">
      <t>ジュウタク</t>
    </rPh>
    <rPh sb="5" eb="7">
      <t>ゲンゼイ</t>
    </rPh>
    <rPh sb="7" eb="8">
      <t>ガク</t>
    </rPh>
    <phoneticPr fontId="2"/>
  </si>
  <si>
    <t>年調所得税額</t>
    <rPh sb="0" eb="2">
      <t>ネンチョウ</t>
    </rPh>
    <rPh sb="2" eb="4">
      <t>ショトク</t>
    </rPh>
    <rPh sb="4" eb="6">
      <t>ゼイガク</t>
    </rPh>
    <phoneticPr fontId="2"/>
  </si>
  <si>
    <t>所得税計算</t>
    <rPh sb="0" eb="3">
      <t>ショトクゼイ</t>
    </rPh>
    <rPh sb="3" eb="5">
      <t>ケイサン</t>
    </rPh>
    <phoneticPr fontId="2"/>
  </si>
  <si>
    <t>年末調整</t>
    <rPh sb="0" eb="2">
      <t>ネンマツ</t>
    </rPh>
    <rPh sb="2" eb="4">
      <t>チョウセイ</t>
    </rPh>
    <phoneticPr fontId="2"/>
  </si>
  <si>
    <t>配偶者控除</t>
    <rPh sb="0" eb="3">
      <t>ハイグウシャ</t>
    </rPh>
    <rPh sb="3" eb="5">
      <t>コウジョ</t>
    </rPh>
    <phoneticPr fontId="2"/>
  </si>
  <si>
    <t>配偶者特別控除</t>
    <rPh sb="0" eb="3">
      <t>ハイグウシャ</t>
    </rPh>
    <rPh sb="3" eb="5">
      <t>トクベツ</t>
    </rPh>
    <rPh sb="5" eb="7">
      <t>コウジョ</t>
    </rPh>
    <phoneticPr fontId="2"/>
  </si>
  <si>
    <t xml:space="preserve"> ※千円未満切捨て</t>
    <rPh sb="2" eb="4">
      <t>センエン</t>
    </rPh>
    <rPh sb="4" eb="6">
      <t>ミマン</t>
    </rPh>
    <rPh sb="6" eb="8">
      <t>キリス</t>
    </rPh>
    <phoneticPr fontId="2"/>
  </si>
  <si>
    <t>人的控除額の差額</t>
    <rPh sb="0" eb="2">
      <t>ジンテキ</t>
    </rPh>
    <rPh sb="2" eb="4">
      <t>コウジョ</t>
    </rPh>
    <rPh sb="4" eb="5">
      <t>ガク</t>
    </rPh>
    <rPh sb="6" eb="8">
      <t>サガク</t>
    </rPh>
    <phoneticPr fontId="2"/>
  </si>
  <si>
    <t>≪課税所得２００万円以下の場合≫</t>
    <rPh sb="1" eb="3">
      <t>カゼイ</t>
    </rPh>
    <rPh sb="3" eb="5">
      <t>ショトク</t>
    </rPh>
    <rPh sb="8" eb="10">
      <t>マンエン</t>
    </rPh>
    <rPh sb="10" eb="12">
      <t>イカ</t>
    </rPh>
    <rPh sb="13" eb="15">
      <t>バアイ</t>
    </rPh>
    <phoneticPr fontId="2"/>
  </si>
  <si>
    <t>１と２小さい方</t>
    <phoneticPr fontId="2"/>
  </si>
  <si>
    <t>≪課税所得２００万円超の場合≫</t>
    <rPh sb="1" eb="3">
      <t>カゼイ</t>
    </rPh>
    <rPh sb="3" eb="5">
      <t>ショトク</t>
    </rPh>
    <rPh sb="9" eb="11">
      <t>エンチョウ</t>
    </rPh>
    <rPh sb="12" eb="14">
      <t>バアイ</t>
    </rPh>
    <phoneticPr fontId="2"/>
  </si>
  <si>
    <t>調整控除の計算</t>
    <rPh sb="0" eb="2">
      <t>チョウセイ</t>
    </rPh>
    <rPh sb="2" eb="4">
      <t>コウジョ</t>
    </rPh>
    <rPh sb="5" eb="7">
      <t>ケイサン</t>
    </rPh>
    <phoneticPr fontId="2"/>
  </si>
  <si>
    <t>市町村民税所得割額（税額控除前）</t>
    <rPh sb="0" eb="3">
      <t>シチョウソン</t>
    </rPh>
    <rPh sb="3" eb="4">
      <t>ミン</t>
    </rPh>
    <rPh sb="4" eb="5">
      <t>ゼイ</t>
    </rPh>
    <rPh sb="5" eb="7">
      <t>ショトク</t>
    </rPh>
    <rPh sb="7" eb="8">
      <t>ワリ</t>
    </rPh>
    <rPh sb="8" eb="9">
      <t>ガク</t>
    </rPh>
    <rPh sb="10" eb="12">
      <t>ゼイガク</t>
    </rPh>
    <rPh sb="12" eb="14">
      <t>コウジョ</t>
    </rPh>
    <rPh sb="14" eb="15">
      <t>マエ</t>
    </rPh>
    <phoneticPr fontId="2"/>
  </si>
  <si>
    <t>住宅ローン　控除</t>
    <rPh sb="0" eb="2">
      <t>ジュウタク</t>
    </rPh>
    <rPh sb="6" eb="8">
      <t>コウジョ</t>
    </rPh>
    <phoneticPr fontId="2"/>
  </si>
  <si>
    <t>調整控除</t>
    <rPh sb="0" eb="2">
      <t>チョウセイ</t>
    </rPh>
    <rPh sb="2" eb="4">
      <t>コウジョ</t>
    </rPh>
    <phoneticPr fontId="2"/>
  </si>
  <si>
    <t>税額控除　合計</t>
    <rPh sb="0" eb="2">
      <t>ゼイガク</t>
    </rPh>
    <rPh sb="2" eb="4">
      <t>コウジョ</t>
    </rPh>
    <rPh sb="5" eb="7">
      <t>ゴウケイ</t>
    </rPh>
    <phoneticPr fontId="2"/>
  </si>
  <si>
    <t>新保険料</t>
    <rPh sb="0" eb="4">
      <t>シンホケンリョウ</t>
    </rPh>
    <phoneticPr fontId="2"/>
  </si>
  <si>
    <t>旧保険料</t>
    <rPh sb="0" eb="4">
      <t>キュウホケンリョウ</t>
    </rPh>
    <phoneticPr fontId="2"/>
  </si>
  <si>
    <t>Ａ</t>
    <phoneticPr fontId="2"/>
  </si>
  <si>
    <t>Ｂ</t>
    <phoneticPr fontId="2"/>
  </si>
  <si>
    <t>…①</t>
    <phoneticPr fontId="2"/>
  </si>
  <si>
    <t>…②</t>
    <phoneticPr fontId="2"/>
  </si>
  <si>
    <t>…③</t>
    <phoneticPr fontId="2"/>
  </si>
  <si>
    <t>控除額判定</t>
    <rPh sb="0" eb="2">
      <t>コウジョ</t>
    </rPh>
    <rPh sb="2" eb="3">
      <t>ガク</t>
    </rPh>
    <rPh sb="3" eb="5">
      <t>ハンテイ</t>
    </rPh>
    <phoneticPr fontId="2"/>
  </si>
  <si>
    <t>保険料</t>
    <rPh sb="0" eb="3">
      <t>ホケンリョウ</t>
    </rPh>
    <phoneticPr fontId="2"/>
  </si>
  <si>
    <t>Ｃ</t>
    <phoneticPr fontId="2"/>
  </si>
  <si>
    <t>…④</t>
    <phoneticPr fontId="2"/>
  </si>
  <si>
    <t>…⑤</t>
    <phoneticPr fontId="2"/>
  </si>
  <si>
    <t>…⑥</t>
    <phoneticPr fontId="2"/>
  </si>
  <si>
    <t>Ｄ</t>
    <phoneticPr fontId="2"/>
  </si>
  <si>
    <t>Ｅ</t>
    <phoneticPr fontId="2"/>
  </si>
  <si>
    <t>…ロ</t>
    <phoneticPr fontId="2"/>
  </si>
  <si>
    <t>…イ</t>
    <phoneticPr fontId="2"/>
  </si>
  <si>
    <t>…ハ</t>
    <phoneticPr fontId="2"/>
  </si>
  <si>
    <t>一般の
生命保険料</t>
    <rPh sb="0" eb="2">
      <t>イッパン</t>
    </rPh>
    <rPh sb="4" eb="6">
      <t>セイメイ</t>
    </rPh>
    <rPh sb="6" eb="8">
      <t>ホケン</t>
    </rPh>
    <rPh sb="8" eb="9">
      <t>リョウ</t>
    </rPh>
    <phoneticPr fontId="2"/>
  </si>
  <si>
    <t>介護医療
保険料</t>
    <rPh sb="0" eb="2">
      <t>カイゴ</t>
    </rPh>
    <rPh sb="2" eb="4">
      <t>イリョウ</t>
    </rPh>
    <rPh sb="5" eb="7">
      <t>ホケン</t>
    </rPh>
    <rPh sb="7" eb="8">
      <t>リョウ</t>
    </rPh>
    <phoneticPr fontId="2"/>
  </si>
  <si>
    <t>個人年金
保険料</t>
    <rPh sb="0" eb="2">
      <t>コジン</t>
    </rPh>
    <rPh sb="2" eb="4">
      <t>ネンキン</t>
    </rPh>
    <rPh sb="5" eb="7">
      <t>ホケン</t>
    </rPh>
    <rPh sb="7" eb="8">
      <t>リョウ</t>
    </rPh>
    <phoneticPr fontId="2"/>
  </si>
  <si>
    <t>区分</t>
    <rPh sb="0" eb="2">
      <t>クブン</t>
    </rPh>
    <phoneticPr fontId="2"/>
  </si>
  <si>
    <t>住民税計算</t>
    <rPh sb="0" eb="3">
      <t>ジュウミンゼイ</t>
    </rPh>
    <rPh sb="3" eb="5">
      <t>ケイサン</t>
    </rPh>
    <phoneticPr fontId="2"/>
  </si>
  <si>
    <t>地震保険料</t>
    <rPh sb="0" eb="2">
      <t>ジシン</t>
    </rPh>
    <rPh sb="2" eb="5">
      <t>ホケンリョウ</t>
    </rPh>
    <phoneticPr fontId="2"/>
  </si>
  <si>
    <t>旧長期損害保険料</t>
    <rPh sb="0" eb="1">
      <t>キュウ</t>
    </rPh>
    <rPh sb="1" eb="3">
      <t>チョウキ</t>
    </rPh>
    <rPh sb="3" eb="5">
      <t>ソンガイ</t>
    </rPh>
    <rPh sb="5" eb="8">
      <t>ホケンリョウ</t>
    </rPh>
    <phoneticPr fontId="2"/>
  </si>
  <si>
    <t>Ｆ</t>
    <phoneticPr fontId="2"/>
  </si>
  <si>
    <t>Ｇ</t>
    <phoneticPr fontId="2"/>
  </si>
  <si>
    <t>生命保険料控除額　計算シート</t>
    <rPh sb="0" eb="2">
      <t>セイメイ</t>
    </rPh>
    <rPh sb="2" eb="4">
      <t>ホケン</t>
    </rPh>
    <rPh sb="4" eb="5">
      <t>リョウ</t>
    </rPh>
    <rPh sb="5" eb="7">
      <t>コウジョ</t>
    </rPh>
    <rPh sb="7" eb="8">
      <t>ガク</t>
    </rPh>
    <rPh sb="9" eb="11">
      <t>ケイサン</t>
    </rPh>
    <phoneticPr fontId="2"/>
  </si>
  <si>
    <t>…⑦</t>
    <phoneticPr fontId="2"/>
  </si>
  <si>
    <t>…⑧</t>
    <phoneticPr fontId="2"/>
  </si>
  <si>
    <t>地震保険料控除額　計算シート</t>
    <rPh sb="0" eb="2">
      <t>ジシン</t>
    </rPh>
    <rPh sb="2" eb="4">
      <t>ホケン</t>
    </rPh>
    <rPh sb="4" eb="5">
      <t>リョウ</t>
    </rPh>
    <rPh sb="5" eb="7">
      <t>コウジョ</t>
    </rPh>
    <rPh sb="7" eb="8">
      <t>ガク</t>
    </rPh>
    <rPh sb="9" eb="11">
      <t>ケイサン</t>
    </rPh>
    <phoneticPr fontId="2"/>
  </si>
  <si>
    <t>①＋② （最高40,000円）</t>
    <rPh sb="5" eb="7">
      <t>サイコウ</t>
    </rPh>
    <rPh sb="13" eb="14">
      <t>エン</t>
    </rPh>
    <phoneticPr fontId="2"/>
  </si>
  <si>
    <t>①＋② （最高28,000円）</t>
    <rPh sb="5" eb="7">
      <t>サイコウ</t>
    </rPh>
    <rPh sb="13" eb="14">
      <t>エン</t>
    </rPh>
    <phoneticPr fontId="2"/>
  </si>
  <si>
    <t>④＋⑤ （最高28,000円）</t>
    <rPh sb="5" eb="7">
      <t>サイコウ</t>
    </rPh>
    <rPh sb="13" eb="14">
      <t>エン</t>
    </rPh>
    <phoneticPr fontId="2"/>
  </si>
  <si>
    <t>④＋⑤ （最高40,000円）</t>
    <rPh sb="5" eb="7">
      <t>サイコウ</t>
    </rPh>
    <rPh sb="13" eb="14">
      <t>エン</t>
    </rPh>
    <phoneticPr fontId="2"/>
  </si>
  <si>
    <t>生命保険料控除額 （最高120,000円）</t>
    <rPh sb="0" eb="2">
      <t>セイメイ</t>
    </rPh>
    <rPh sb="2" eb="4">
      <t>ホケン</t>
    </rPh>
    <rPh sb="4" eb="5">
      <t>リョウ</t>
    </rPh>
    <rPh sb="5" eb="7">
      <t>コウジョ</t>
    </rPh>
    <rPh sb="7" eb="8">
      <t>ガク</t>
    </rPh>
    <rPh sb="10" eb="12">
      <t>サイコウ</t>
    </rPh>
    <rPh sb="19" eb="20">
      <t>エン</t>
    </rPh>
    <phoneticPr fontId="2"/>
  </si>
  <si>
    <t>地震保険料控除額 （最高50,000円）</t>
    <rPh sb="0" eb="2">
      <t>ジシン</t>
    </rPh>
    <rPh sb="2" eb="4">
      <t>ホケン</t>
    </rPh>
    <rPh sb="4" eb="5">
      <t>リョウ</t>
    </rPh>
    <rPh sb="5" eb="7">
      <t>コウジョ</t>
    </rPh>
    <rPh sb="7" eb="8">
      <t>ガク</t>
    </rPh>
    <rPh sb="10" eb="12">
      <t>サイコウ</t>
    </rPh>
    <rPh sb="18" eb="19">
      <t>エン</t>
    </rPh>
    <phoneticPr fontId="2"/>
  </si>
  <si>
    <t>生命保険料控除額 （最高70,000円）</t>
    <rPh sb="0" eb="2">
      <t>セイメイ</t>
    </rPh>
    <rPh sb="2" eb="4">
      <t>ホケン</t>
    </rPh>
    <rPh sb="4" eb="5">
      <t>リョウ</t>
    </rPh>
    <rPh sb="5" eb="7">
      <t>コウジョ</t>
    </rPh>
    <rPh sb="7" eb="8">
      <t>ガク</t>
    </rPh>
    <rPh sb="10" eb="12">
      <t>サイコウ</t>
    </rPh>
    <rPh sb="18" eb="19">
      <t>エン</t>
    </rPh>
    <phoneticPr fontId="2"/>
  </si>
  <si>
    <t>地震保険料控除額 （最高25,000円）</t>
    <rPh sb="0" eb="2">
      <t>ジシン</t>
    </rPh>
    <rPh sb="2" eb="4">
      <t>ホケン</t>
    </rPh>
    <rPh sb="4" eb="5">
      <t>リョウ</t>
    </rPh>
    <rPh sb="5" eb="7">
      <t>コウジョ</t>
    </rPh>
    <rPh sb="7" eb="8">
      <t>ガク</t>
    </rPh>
    <rPh sb="10" eb="12">
      <t>サイコウ</t>
    </rPh>
    <rPh sb="18" eb="19">
      <t>エン</t>
    </rPh>
    <phoneticPr fontId="2"/>
  </si>
  <si>
    <t>保険料合計</t>
    <rPh sb="0" eb="3">
      <t>ホケンリョウ</t>
    </rPh>
    <rPh sb="3" eb="5">
      <t>ゴウケイ</t>
    </rPh>
    <phoneticPr fontId="2"/>
  </si>
  <si>
    <t>区分</t>
    <rPh sb="0" eb="2">
      <t>クブン</t>
    </rPh>
    <phoneticPr fontId="2"/>
  </si>
  <si>
    <t>地震保険</t>
    <rPh sb="0" eb="2">
      <t>ジシン</t>
    </rPh>
    <rPh sb="2" eb="4">
      <t>ホケン</t>
    </rPh>
    <phoneticPr fontId="2"/>
  </si>
  <si>
    <t>旧長期損害</t>
    <rPh sb="0" eb="1">
      <t>キュウ</t>
    </rPh>
    <rPh sb="1" eb="3">
      <t>チョウキ</t>
    </rPh>
    <rPh sb="3" eb="5">
      <t>ソンガイ</t>
    </rPh>
    <phoneticPr fontId="2"/>
  </si>
  <si>
    <t>新生命保険</t>
    <rPh sb="0" eb="1">
      <t>シン</t>
    </rPh>
    <rPh sb="1" eb="3">
      <t>セイメイ</t>
    </rPh>
    <rPh sb="3" eb="5">
      <t>ホケン</t>
    </rPh>
    <phoneticPr fontId="2"/>
  </si>
  <si>
    <t>旧生命保険</t>
    <rPh sb="0" eb="1">
      <t>キュウ</t>
    </rPh>
    <rPh sb="1" eb="3">
      <t>セイメイ</t>
    </rPh>
    <rPh sb="3" eb="5">
      <t>ホケン</t>
    </rPh>
    <phoneticPr fontId="2"/>
  </si>
  <si>
    <t>介護医療保険</t>
    <rPh sb="0" eb="2">
      <t>カイゴ</t>
    </rPh>
    <rPh sb="2" eb="4">
      <t>イリョウ</t>
    </rPh>
    <rPh sb="4" eb="6">
      <t>ホケン</t>
    </rPh>
    <phoneticPr fontId="2"/>
  </si>
  <si>
    <t>新個人年金</t>
    <rPh sb="0" eb="1">
      <t>シン</t>
    </rPh>
    <rPh sb="1" eb="3">
      <t>コジン</t>
    </rPh>
    <rPh sb="3" eb="5">
      <t>ネンキン</t>
    </rPh>
    <phoneticPr fontId="2"/>
  </si>
  <si>
    <t>旧個人年金</t>
    <rPh sb="0" eb="1">
      <t>キュウ</t>
    </rPh>
    <rPh sb="1" eb="3">
      <t>コジン</t>
    </rPh>
    <rPh sb="3" eb="5">
      <t>ネンキン</t>
    </rPh>
    <phoneticPr fontId="2"/>
  </si>
  <si>
    <t>Produced by SHARE-NOTE シェアノート</t>
    <phoneticPr fontId="2"/>
  </si>
  <si>
    <t>（１）</t>
    <phoneticPr fontId="2"/>
  </si>
  <si>
    <t>（２）</t>
    <phoneticPr fontId="2"/>
  </si>
  <si>
    <t>（５）</t>
    <phoneticPr fontId="2"/>
  </si>
  <si>
    <t>（３）</t>
    <phoneticPr fontId="2"/>
  </si>
  <si>
    <t>ファイルをそのまま、または加工して、独立の取引対象として頒布（販売、賃貸、無償配布、無償貸与など）したり、公衆送信（インターネットのホームページや放送などを利用した送信）などを利用して提供することは、営利、非営利を問わずできません。</t>
    <phoneticPr fontId="2"/>
  </si>
  <si>
    <t>（４）</t>
    <phoneticPr fontId="2"/>
  </si>
  <si>
    <t>計算シートご利用の前提条件</t>
    <rPh sb="0" eb="2">
      <t>ケイサン</t>
    </rPh>
    <rPh sb="6" eb="8">
      <t>リヨウ</t>
    </rPh>
    <rPh sb="9" eb="11">
      <t>ゼンテイ</t>
    </rPh>
    <rPh sb="11" eb="13">
      <t>ジョウケン</t>
    </rPh>
    <phoneticPr fontId="2"/>
  </si>
  <si>
    <t>計算シートご利用のご注意</t>
    <rPh sb="0" eb="2">
      <t>ケイサン</t>
    </rPh>
    <rPh sb="6" eb="8">
      <t>リヨウ</t>
    </rPh>
    <rPh sb="10" eb="12">
      <t>チュウイ</t>
    </rPh>
    <phoneticPr fontId="2"/>
  </si>
  <si>
    <t>この計算シートをご利用の方は必ず本シートの内容をご理解の上ご利用下さいます様お願い申し上げます。</t>
    <rPh sb="2" eb="4">
      <t>ケイサン</t>
    </rPh>
    <rPh sb="9" eb="11">
      <t>リヨウ</t>
    </rPh>
    <rPh sb="12" eb="13">
      <t>カタ</t>
    </rPh>
    <rPh sb="14" eb="15">
      <t>カナラ</t>
    </rPh>
    <rPh sb="16" eb="17">
      <t>ホン</t>
    </rPh>
    <rPh sb="21" eb="23">
      <t>ナイヨウ</t>
    </rPh>
    <rPh sb="25" eb="27">
      <t>リカイ</t>
    </rPh>
    <rPh sb="28" eb="29">
      <t>ウエ</t>
    </rPh>
    <rPh sb="30" eb="32">
      <t>リヨウ</t>
    </rPh>
    <rPh sb="32" eb="33">
      <t>クダ</t>
    </rPh>
    <rPh sb="37" eb="38">
      <t>ヨウ</t>
    </rPh>
    <rPh sb="39" eb="40">
      <t>ネガ</t>
    </rPh>
    <rPh sb="41" eb="42">
      <t>モウ</t>
    </rPh>
    <rPh sb="43" eb="44">
      <t>ア</t>
    </rPh>
    <phoneticPr fontId="2"/>
  </si>
  <si>
    <t>（６）</t>
    <phoneticPr fontId="2"/>
  </si>
  <si>
    <t>計算シート　ご利用方法</t>
    <rPh sb="0" eb="2">
      <t>ケイサン</t>
    </rPh>
    <rPh sb="7" eb="9">
      <t>リヨウ</t>
    </rPh>
    <rPh sb="9" eb="11">
      <t>ホウホウ</t>
    </rPh>
    <phoneticPr fontId="2"/>
  </si>
  <si>
    <t>所得控除の該当・非該当判定等には詳細な基準が設けられています。簡単な基準については当シート及び提供サイトにてご紹介していますが、各項目について実際にはレアケースの条件付き等もございますので必ず国税庁公式サイト等でその内容についてご自身で内容の確認をお願いします。</t>
    <rPh sb="0" eb="2">
      <t>ショトク</t>
    </rPh>
    <rPh sb="2" eb="4">
      <t>コウジョ</t>
    </rPh>
    <rPh sb="5" eb="7">
      <t>ガイトウ</t>
    </rPh>
    <rPh sb="8" eb="11">
      <t>ヒガイトウ</t>
    </rPh>
    <rPh sb="11" eb="13">
      <t>ハンテイ</t>
    </rPh>
    <rPh sb="13" eb="14">
      <t>ナド</t>
    </rPh>
    <rPh sb="16" eb="18">
      <t>ショウサイ</t>
    </rPh>
    <rPh sb="19" eb="21">
      <t>キジュン</t>
    </rPh>
    <rPh sb="22" eb="23">
      <t>モウ</t>
    </rPh>
    <rPh sb="31" eb="33">
      <t>カンタン</t>
    </rPh>
    <rPh sb="34" eb="36">
      <t>キジュン</t>
    </rPh>
    <rPh sb="41" eb="42">
      <t>トウ</t>
    </rPh>
    <rPh sb="45" eb="46">
      <t>オヨ</t>
    </rPh>
    <rPh sb="47" eb="49">
      <t>テイキョウ</t>
    </rPh>
    <rPh sb="55" eb="57">
      <t>ショウカイ</t>
    </rPh>
    <rPh sb="64" eb="67">
      <t>カクコウモク</t>
    </rPh>
    <rPh sb="71" eb="73">
      <t>ジッサイ</t>
    </rPh>
    <rPh sb="81" eb="84">
      <t>ジョウケンツ</t>
    </rPh>
    <rPh sb="85" eb="86">
      <t>ナド</t>
    </rPh>
    <rPh sb="94" eb="95">
      <t>カナラ</t>
    </rPh>
    <rPh sb="96" eb="99">
      <t>コクゼイチョウ</t>
    </rPh>
    <rPh sb="99" eb="101">
      <t>コウシキ</t>
    </rPh>
    <rPh sb="104" eb="105">
      <t>ナド</t>
    </rPh>
    <rPh sb="108" eb="110">
      <t>ナイヨウ</t>
    </rPh>
    <rPh sb="115" eb="117">
      <t>ジシン</t>
    </rPh>
    <rPh sb="118" eb="120">
      <t>ナイヨウ</t>
    </rPh>
    <rPh sb="121" eb="123">
      <t>カクニン</t>
    </rPh>
    <rPh sb="125" eb="126">
      <t>ネガイ</t>
    </rPh>
    <phoneticPr fontId="2"/>
  </si>
  <si>
    <t>ご利用前には注意事項を必ずお読み下さい。</t>
    <rPh sb="1" eb="3">
      <t>リヨウ</t>
    </rPh>
    <rPh sb="3" eb="4">
      <t>マエ</t>
    </rPh>
    <rPh sb="6" eb="8">
      <t>チュウイ</t>
    </rPh>
    <rPh sb="8" eb="10">
      <t>ジコウ</t>
    </rPh>
    <rPh sb="11" eb="12">
      <t>カナラ</t>
    </rPh>
    <rPh sb="14" eb="15">
      <t>ヨ</t>
    </rPh>
    <rPh sb="16" eb="17">
      <t>クダ</t>
    </rPh>
    <phoneticPr fontId="2"/>
  </si>
  <si>
    <t>住民税</t>
    <rPh sb="0" eb="2">
      <t>ジュウミン</t>
    </rPh>
    <rPh sb="2" eb="3">
      <t>ゼイ</t>
    </rPh>
    <phoneticPr fontId="2"/>
  </si>
  <si>
    <t>市町村民税</t>
    <rPh sb="0" eb="3">
      <t>シチョウソン</t>
    </rPh>
    <rPh sb="3" eb="4">
      <t>ミン</t>
    </rPh>
    <rPh sb="4" eb="5">
      <t>ゼイ</t>
    </rPh>
    <phoneticPr fontId="2"/>
  </si>
  <si>
    <t>都道府県民税</t>
    <rPh sb="0" eb="4">
      <t>トドウフケン</t>
    </rPh>
    <rPh sb="4" eb="5">
      <t>ミン</t>
    </rPh>
    <rPh sb="5" eb="6">
      <t>ゼイ</t>
    </rPh>
    <phoneticPr fontId="2"/>
  </si>
  <si>
    <t>住民税</t>
    <rPh sb="0" eb="2">
      <t>ジュウミン</t>
    </rPh>
    <rPh sb="2" eb="3">
      <t>ゼイ</t>
    </rPh>
    <phoneticPr fontId="2"/>
  </si>
  <si>
    <t>住民税 均等割額</t>
    <rPh sb="0" eb="3">
      <t>ジュウミンゼイ</t>
    </rPh>
    <rPh sb="4" eb="6">
      <t>キントウ</t>
    </rPh>
    <rPh sb="6" eb="7">
      <t>ワリ</t>
    </rPh>
    <rPh sb="7" eb="8">
      <t>ガク</t>
    </rPh>
    <phoneticPr fontId="2"/>
  </si>
  <si>
    <t>住民税 所得割額　（税額控除後）</t>
    <rPh sb="0" eb="3">
      <t>ジュウミンゼイ</t>
    </rPh>
    <rPh sb="4" eb="6">
      <t>ショトク</t>
    </rPh>
    <rPh sb="6" eb="7">
      <t>ワリ</t>
    </rPh>
    <rPh sb="7" eb="8">
      <t>ガク</t>
    </rPh>
    <rPh sb="10" eb="12">
      <t>ゼイガク</t>
    </rPh>
    <rPh sb="12" eb="14">
      <t>コウジョ</t>
    </rPh>
    <rPh sb="14" eb="15">
      <t>ゴ</t>
    </rPh>
    <phoneticPr fontId="2"/>
  </si>
  <si>
    <t>住民税</t>
    <rPh sb="0" eb="3">
      <t>ジュウミンゼイ</t>
    </rPh>
    <phoneticPr fontId="2"/>
  </si>
  <si>
    <t>=</t>
    <phoneticPr fontId="2"/>
  </si>
  <si>
    <t>+</t>
    <phoneticPr fontId="2"/>
  </si>
  <si>
    <t>平成</t>
    <phoneticPr fontId="37"/>
  </si>
  <si>
    <t>年分</t>
    <phoneticPr fontId="37"/>
  </si>
  <si>
    <t>給与所得の源泉徴収票</t>
    <phoneticPr fontId="37"/>
  </si>
  <si>
    <t>支払
を受け
る者</t>
    <rPh sb="0" eb="1">
      <t>シ</t>
    </rPh>
    <rPh sb="1" eb="2">
      <t>フツ</t>
    </rPh>
    <rPh sb="4" eb="5">
      <t>ウ</t>
    </rPh>
    <rPh sb="8" eb="9">
      <t>モノ</t>
    </rPh>
    <phoneticPr fontId="37"/>
  </si>
  <si>
    <t>住所又は居所</t>
    <rPh sb="2" eb="3">
      <t>マタ</t>
    </rPh>
    <rPh sb="4" eb="6">
      <t>キョショ</t>
    </rPh>
    <phoneticPr fontId="37"/>
  </si>
  <si>
    <t>東京都千代田区一番町1-1-1</t>
    <rPh sb="0" eb="3">
      <t>トウキョウト</t>
    </rPh>
    <rPh sb="3" eb="7">
      <t>チヨダク</t>
    </rPh>
    <rPh sb="7" eb="9">
      <t>イチバン</t>
    </rPh>
    <rPh sb="9" eb="10">
      <t>マチ</t>
    </rPh>
    <phoneticPr fontId="37"/>
  </si>
  <si>
    <t>(受給者番号)</t>
  </si>
  <si>
    <t>(役職名)</t>
  </si>
  <si>
    <t>主任</t>
    <rPh sb="0" eb="2">
      <t>シュニン</t>
    </rPh>
    <phoneticPr fontId="37"/>
  </si>
  <si>
    <t>氏名</t>
    <phoneticPr fontId="45"/>
  </si>
  <si>
    <t>(フリガナ)</t>
  </si>
  <si>
    <t>シェア</t>
    <phoneticPr fontId="37"/>
  </si>
  <si>
    <t>ノウト</t>
    <phoneticPr fontId="37"/>
  </si>
  <si>
    <t>能人</t>
    <rPh sb="0" eb="1">
      <t>ノウ</t>
    </rPh>
    <rPh sb="1" eb="2">
      <t>ヒト</t>
    </rPh>
    <phoneticPr fontId="37"/>
  </si>
  <si>
    <t>種        別</t>
  </si>
  <si>
    <t>支   払   金   額</t>
  </si>
  <si>
    <t>給与所得控除後の金額</t>
    <phoneticPr fontId="37"/>
  </si>
  <si>
    <t>所得控除の額の合計額</t>
    <phoneticPr fontId="37"/>
  </si>
  <si>
    <t>源 泉 徴 収 税 額</t>
    <phoneticPr fontId="37"/>
  </si>
  <si>
    <t>給 料 ・ 賞 与</t>
  </si>
  <si>
    <t>内</t>
    <rPh sb="0" eb="1">
      <t>ウチ</t>
    </rPh>
    <phoneticPr fontId="37"/>
  </si>
  <si>
    <t>円</t>
    <rPh sb="0" eb="1">
      <t>エン</t>
    </rPh>
    <phoneticPr fontId="37"/>
  </si>
  <si>
    <t>円</t>
    <phoneticPr fontId="37"/>
  </si>
  <si>
    <t>円</t>
  </si>
  <si>
    <t>内</t>
  </si>
  <si>
    <t>(源泉)控除対象配偶者の有無等　　　　　.</t>
    <phoneticPr fontId="37"/>
  </si>
  <si>
    <t>配偶者(特別)
控除の額</t>
    <phoneticPr fontId="37"/>
  </si>
  <si>
    <t>控除対象扶養親族の数</t>
    <rPh sb="0" eb="2">
      <t>コウジョ</t>
    </rPh>
    <rPh sb="2" eb="4">
      <t>タイショウ</t>
    </rPh>
    <phoneticPr fontId="37"/>
  </si>
  <si>
    <t>16歳未満扶養親族の数</t>
    <rPh sb="2" eb="5">
      <t>サイミマン</t>
    </rPh>
    <rPh sb="5" eb="7">
      <t>フヨウ</t>
    </rPh>
    <rPh sb="7" eb="9">
      <t>シンゾク</t>
    </rPh>
    <rPh sb="10" eb="11">
      <t>カズ</t>
    </rPh>
    <phoneticPr fontId="37"/>
  </si>
  <si>
    <t>障害者の数</t>
  </si>
  <si>
    <t>非居住者である親族の数</t>
    <rPh sb="0" eb="4">
      <t>ヒキョジュウシャ</t>
    </rPh>
    <rPh sb="7" eb="9">
      <t>シンゾク</t>
    </rPh>
    <rPh sb="10" eb="11">
      <t>カズ</t>
    </rPh>
    <phoneticPr fontId="37"/>
  </si>
  <si>
    <t>（配 偶 者 を 除 く。）</t>
    <phoneticPr fontId="37"/>
  </si>
  <si>
    <t>(本人を除く。)</t>
    <phoneticPr fontId="37"/>
  </si>
  <si>
    <t>老
人</t>
    <phoneticPr fontId="37"/>
  </si>
  <si>
    <t>特   定</t>
    <phoneticPr fontId="37"/>
  </si>
  <si>
    <t>老　   人</t>
  </si>
  <si>
    <t>その他</t>
  </si>
  <si>
    <t>特   別</t>
    <phoneticPr fontId="37"/>
  </si>
  <si>
    <t>有</t>
    <phoneticPr fontId="37"/>
  </si>
  <si>
    <t>従有</t>
  </si>
  <si>
    <t>人</t>
    <phoneticPr fontId="37"/>
  </si>
  <si>
    <t>従人</t>
  </si>
  <si>
    <t>内</t>
    <phoneticPr fontId="37"/>
  </si>
  <si>
    <t>人</t>
    <rPh sb="0" eb="1">
      <t>ニン</t>
    </rPh>
    <phoneticPr fontId="37"/>
  </si>
  <si>
    <t>内</t>
    <phoneticPr fontId="37"/>
  </si>
  <si>
    <t>人</t>
    <phoneticPr fontId="37"/>
  </si>
  <si>
    <t>社会保険料等の金額</t>
    <phoneticPr fontId="45"/>
  </si>
  <si>
    <t>生命保険料の控除額</t>
    <phoneticPr fontId="37"/>
  </si>
  <si>
    <t>地震保険料の控除額</t>
    <rPh sb="0" eb="2">
      <t>ジシン</t>
    </rPh>
    <phoneticPr fontId="37"/>
  </si>
  <si>
    <t>住宅借入金等特別控除の額</t>
    <rPh sb="2" eb="4">
      <t>カリイレ</t>
    </rPh>
    <rPh sb="4" eb="5">
      <t>キン</t>
    </rPh>
    <phoneticPr fontId="37"/>
  </si>
  <si>
    <t>(摘要)</t>
  </si>
  <si>
    <t>生命保険料の金額の内訳</t>
    <rPh sb="0" eb="2">
      <t>セイメイ</t>
    </rPh>
    <rPh sb="2" eb="4">
      <t>ホケン</t>
    </rPh>
    <rPh sb="4" eb="5">
      <t>リョウ</t>
    </rPh>
    <rPh sb="6" eb="8">
      <t>キンガク</t>
    </rPh>
    <rPh sb="9" eb="11">
      <t>ウチワケ</t>
    </rPh>
    <phoneticPr fontId="45"/>
  </si>
  <si>
    <t>新生命
保険料
の金額</t>
    <rPh sb="0" eb="1">
      <t>シン</t>
    </rPh>
    <rPh sb="1" eb="3">
      <t>セイメイ</t>
    </rPh>
    <rPh sb="4" eb="6">
      <t>ホケン</t>
    </rPh>
    <rPh sb="6" eb="7">
      <t>リョウ</t>
    </rPh>
    <rPh sb="9" eb="11">
      <t>キンガク</t>
    </rPh>
    <phoneticPr fontId="45"/>
  </si>
  <si>
    <t>旧生命
保険料
の金額</t>
    <phoneticPr fontId="45"/>
  </si>
  <si>
    <t>介護医療
保険料
の金額</t>
    <phoneticPr fontId="45"/>
  </si>
  <si>
    <t>新個人年金
保険料
の金額</t>
    <phoneticPr fontId="45"/>
  </si>
  <si>
    <t>旧個人年金
保険料
の金額</t>
    <phoneticPr fontId="45"/>
  </si>
  <si>
    <t>住宅借入金等特別控除の額の内訳</t>
    <phoneticPr fontId="37"/>
  </si>
  <si>
    <t>住宅借入金
等特別控除
適用数</t>
    <rPh sb="0" eb="2">
      <t>ジュウタク</t>
    </rPh>
    <rPh sb="2" eb="4">
      <t>カリイレ</t>
    </rPh>
    <rPh sb="4" eb="5">
      <t>キン</t>
    </rPh>
    <rPh sb="6" eb="7">
      <t>トウ</t>
    </rPh>
    <rPh sb="7" eb="9">
      <t>トクベツ</t>
    </rPh>
    <rPh sb="9" eb="11">
      <t>コウジョ</t>
    </rPh>
    <rPh sb="12" eb="14">
      <t>テキヨウ</t>
    </rPh>
    <rPh sb="14" eb="15">
      <t>スウ</t>
    </rPh>
    <phoneticPr fontId="45"/>
  </si>
  <si>
    <t>居住開始年月
日(1回目)</t>
    <phoneticPr fontId="37"/>
  </si>
  <si>
    <t>年</t>
    <rPh sb="0" eb="1">
      <t>ネン</t>
    </rPh>
    <phoneticPr fontId="37"/>
  </si>
  <si>
    <t>月</t>
    <rPh sb="0" eb="1">
      <t>ツキ</t>
    </rPh>
    <phoneticPr fontId="37"/>
  </si>
  <si>
    <t>日</t>
    <rPh sb="0" eb="1">
      <t>ニチ</t>
    </rPh>
    <phoneticPr fontId="37"/>
  </si>
  <si>
    <t>住宅借入金等
特別控除区分
(1回目)</t>
    <phoneticPr fontId="37"/>
  </si>
  <si>
    <t>住宅借入金等
年末残高
(1回目)</t>
    <phoneticPr fontId="37"/>
  </si>
  <si>
    <t>住宅借入金
等特別控除
可能額</t>
    <rPh sb="0" eb="2">
      <t>ジュウタク</t>
    </rPh>
    <rPh sb="2" eb="4">
      <t>カリイレ</t>
    </rPh>
    <rPh sb="4" eb="5">
      <t>キン</t>
    </rPh>
    <rPh sb="6" eb="7">
      <t>トウ</t>
    </rPh>
    <rPh sb="7" eb="9">
      <t>トクベツ</t>
    </rPh>
    <rPh sb="9" eb="11">
      <t>コウジョ</t>
    </rPh>
    <rPh sb="12" eb="15">
      <t>カノウガク</t>
    </rPh>
    <phoneticPr fontId="45"/>
  </si>
  <si>
    <t>居住開始年月
日(2回目)</t>
    <phoneticPr fontId="37"/>
  </si>
  <si>
    <t>住宅借入金等
特別控除区分
(2回目)</t>
    <phoneticPr fontId="37"/>
  </si>
  <si>
    <t>住宅借入金等
年末残高
(2回目)</t>
    <phoneticPr fontId="37"/>
  </si>
  <si>
    <t>(源泉・特別)控除対象配偶者</t>
    <rPh sb="1" eb="3">
      <t>ゲンセン</t>
    </rPh>
    <rPh sb="4" eb="6">
      <t>トクベツ</t>
    </rPh>
    <rPh sb="7" eb="9">
      <t>コウジョ</t>
    </rPh>
    <rPh sb="9" eb="11">
      <t>タイショウ</t>
    </rPh>
    <rPh sb="11" eb="14">
      <t>ハイグウシャ</t>
    </rPh>
    <phoneticPr fontId="37"/>
  </si>
  <si>
    <t>(フリガナ)</t>
    <phoneticPr fontId="37"/>
  </si>
  <si>
    <t>区
分</t>
    <rPh sb="0" eb="1">
      <t>ク</t>
    </rPh>
    <rPh sb="2" eb="3">
      <t>ブン</t>
    </rPh>
    <phoneticPr fontId="37"/>
  </si>
  <si>
    <t>配偶者の
合計所得</t>
    <phoneticPr fontId="45"/>
  </si>
  <si>
    <t>国民年金保険
料等の金額</t>
    <phoneticPr fontId="45"/>
  </si>
  <si>
    <t>旧長期損害
保険料の金額</t>
    <phoneticPr fontId="45"/>
  </si>
  <si>
    <t>氏名</t>
    <rPh sb="0" eb="2">
      <t>シメイ</t>
    </rPh>
    <phoneticPr fontId="37"/>
  </si>
  <si>
    <t>控除対象扶養親族</t>
    <rPh sb="0" eb="2">
      <t>コウジョ</t>
    </rPh>
    <rPh sb="2" eb="4">
      <t>タイショウ</t>
    </rPh>
    <rPh sb="4" eb="6">
      <t>フヨウ</t>
    </rPh>
    <rPh sb="6" eb="8">
      <t>シンゾク</t>
    </rPh>
    <phoneticPr fontId="37"/>
  </si>
  <si>
    <t>16歳未満の扶養親族</t>
    <rPh sb="2" eb="3">
      <t>サイ</t>
    </rPh>
    <rPh sb="3" eb="5">
      <t>ミマン</t>
    </rPh>
    <rPh sb="6" eb="8">
      <t>フヨウ</t>
    </rPh>
    <rPh sb="8" eb="10">
      <t>シンゾク</t>
    </rPh>
    <phoneticPr fontId="37"/>
  </si>
  <si>
    <t>(フリガナ)</t>
    <phoneticPr fontId="37"/>
  </si>
  <si>
    <t>未
成
年
者</t>
    <phoneticPr fontId="37"/>
  </si>
  <si>
    <t>外国人</t>
    <phoneticPr fontId="45"/>
  </si>
  <si>
    <t>死
亡
退
職</t>
    <rPh sb="0" eb="1">
      <t>シ</t>
    </rPh>
    <rPh sb="2" eb="3">
      <t>ム</t>
    </rPh>
    <rPh sb="4" eb="5">
      <t>タイ</t>
    </rPh>
    <rPh sb="6" eb="7">
      <t>ショク</t>
    </rPh>
    <phoneticPr fontId="37"/>
  </si>
  <si>
    <t>災害者</t>
    <phoneticPr fontId="45"/>
  </si>
  <si>
    <t>乙欄</t>
    <rPh sb="0" eb="1">
      <t>オツ</t>
    </rPh>
    <rPh sb="1" eb="2">
      <t>ラン</t>
    </rPh>
    <phoneticPr fontId="37"/>
  </si>
  <si>
    <t>本人が障害者</t>
  </si>
  <si>
    <t>寡　婦</t>
  </si>
  <si>
    <t>寡夫</t>
    <rPh sb="0" eb="2">
      <t>カフ</t>
    </rPh>
    <phoneticPr fontId="37"/>
  </si>
  <si>
    <r>
      <t xml:space="preserve">勤
労
学
生
</t>
    </r>
    <r>
      <rPr>
        <sz val="11"/>
        <color indexed="53"/>
        <rFont val="MS UI Gothic"/>
        <family val="3"/>
        <charset val="128"/>
      </rPr>
      <t/>
    </r>
    <rPh sb="0" eb="1">
      <t>ゴン</t>
    </rPh>
    <rPh sb="2" eb="3">
      <t>ロウ</t>
    </rPh>
    <rPh sb="4" eb="5">
      <t>ガク</t>
    </rPh>
    <rPh sb="6" eb="7">
      <t>ナマ</t>
    </rPh>
    <phoneticPr fontId="37"/>
  </si>
  <si>
    <t>中途就・退職</t>
    <phoneticPr fontId="37"/>
  </si>
  <si>
    <t>受給者生年月日</t>
  </si>
  <si>
    <t>特別</t>
    <rPh sb="0" eb="1">
      <t>トク</t>
    </rPh>
    <rPh sb="1" eb="2">
      <t>ベツ</t>
    </rPh>
    <phoneticPr fontId="37"/>
  </si>
  <si>
    <t>一般</t>
    <rPh sb="0" eb="1">
      <t>イチ</t>
    </rPh>
    <rPh sb="1" eb="2">
      <t>パン</t>
    </rPh>
    <phoneticPr fontId="37"/>
  </si>
  <si>
    <t>就職</t>
  </si>
  <si>
    <t>退職</t>
  </si>
  <si>
    <t>年</t>
  </si>
  <si>
    <t>月</t>
  </si>
  <si>
    <t>日</t>
  </si>
  <si>
    <t>明</t>
  </si>
  <si>
    <t>大</t>
  </si>
  <si>
    <t>昭</t>
  </si>
  <si>
    <t>平</t>
  </si>
  <si>
    <t>年</t>
    <phoneticPr fontId="37"/>
  </si>
  <si>
    <t>月</t>
    <phoneticPr fontId="37"/>
  </si>
  <si>
    <t>支払者</t>
    <phoneticPr fontId="45"/>
  </si>
  <si>
    <t>住所(居 所)
又は所在地</t>
    <phoneticPr fontId="37"/>
  </si>
  <si>
    <t>東京都千代田区二番町2-2-2</t>
    <rPh sb="0" eb="3">
      <t>トウキョウト</t>
    </rPh>
    <rPh sb="3" eb="7">
      <t>チヨダク</t>
    </rPh>
    <rPh sb="7" eb="8">
      <t>ニ</t>
    </rPh>
    <rPh sb="8" eb="10">
      <t>バンチョウ</t>
    </rPh>
    <phoneticPr fontId="37"/>
  </si>
  <si>
    <t>氏名又は名称</t>
    <phoneticPr fontId="37"/>
  </si>
  <si>
    <t>優良企業　株式会社</t>
    <rPh sb="0" eb="2">
      <t>ユウリョウ</t>
    </rPh>
    <rPh sb="2" eb="4">
      <t>キギョウ</t>
    </rPh>
    <rPh sb="5" eb="9">
      <t>カブシキガイシャ</t>
    </rPh>
    <phoneticPr fontId="37"/>
  </si>
  <si>
    <t>(電話)</t>
    <phoneticPr fontId="37"/>
  </si>
  <si>
    <t>03-1234-5678</t>
    <phoneticPr fontId="37"/>
  </si>
  <si>
    <t>至絵亜</t>
    <rPh sb="0" eb="1">
      <t>イタル</t>
    </rPh>
    <rPh sb="1" eb="2">
      <t>エ</t>
    </rPh>
    <rPh sb="2" eb="3">
      <t>ア</t>
    </rPh>
    <phoneticPr fontId="37"/>
  </si>
  <si>
    <t>地震保控除</t>
    <rPh sb="0" eb="2">
      <t>ジシン</t>
    </rPh>
    <rPh sb="2" eb="3">
      <t>タモツ</t>
    </rPh>
    <rPh sb="3" eb="5">
      <t>コウジョ</t>
    </rPh>
    <phoneticPr fontId="2"/>
  </si>
  <si>
    <t>旧長期損害控除</t>
    <rPh sb="0" eb="1">
      <t>キュウ</t>
    </rPh>
    <rPh sb="1" eb="3">
      <t>チョウキ</t>
    </rPh>
    <rPh sb="3" eb="5">
      <t>ソンガイ</t>
    </rPh>
    <rPh sb="5" eb="7">
      <t>コウジョ</t>
    </rPh>
    <phoneticPr fontId="2"/>
  </si>
  <si>
    <t>有</t>
    <rPh sb="0" eb="1">
      <t>ユウ</t>
    </rPh>
    <phoneticPr fontId="2"/>
  </si>
  <si>
    <t>○</t>
  </si>
  <si>
    <t>○</t>
    <phoneticPr fontId="2"/>
  </si>
  <si>
    <t>本人の所得</t>
    <rPh sb="0" eb="2">
      <t>ホンニン</t>
    </rPh>
    <rPh sb="3" eb="5">
      <t>ショトク</t>
    </rPh>
    <phoneticPr fontId="2"/>
  </si>
  <si>
    <t>至絵亜　凛虞</t>
    <rPh sb="0" eb="1">
      <t>イタル</t>
    </rPh>
    <rPh sb="1" eb="2">
      <t>エ</t>
    </rPh>
    <rPh sb="2" eb="3">
      <t>ア</t>
    </rPh>
    <rPh sb="4" eb="5">
      <t>リン</t>
    </rPh>
    <rPh sb="5" eb="6">
      <t>グ</t>
    </rPh>
    <phoneticPr fontId="2"/>
  </si>
  <si>
    <t>配偶者年齢</t>
    <rPh sb="0" eb="3">
      <t>ハイグウシャ</t>
    </rPh>
    <rPh sb="3" eb="5">
      <t>ネンレイ</t>
    </rPh>
    <phoneticPr fontId="2"/>
  </si>
  <si>
    <t>配偶者氏名</t>
    <rPh sb="0" eb="3">
      <t>ハイグウシャ</t>
    </rPh>
    <rPh sb="3" eb="5">
      <t>シメイ</t>
    </rPh>
    <phoneticPr fontId="2"/>
  </si>
  <si>
    <t>対象人数</t>
    <rPh sb="0" eb="2">
      <t>タイショウ</t>
    </rPh>
    <rPh sb="2" eb="4">
      <t>ニンズ</t>
    </rPh>
    <phoneticPr fontId="2"/>
  </si>
  <si>
    <t>一般扶養親族の扶養控除</t>
    <rPh sb="0" eb="2">
      <t>イッパン</t>
    </rPh>
    <rPh sb="2" eb="4">
      <t>フヨウ</t>
    </rPh>
    <rPh sb="4" eb="6">
      <t>シンゾク</t>
    </rPh>
    <rPh sb="7" eb="9">
      <t>フヨウ</t>
    </rPh>
    <rPh sb="9" eb="11">
      <t>コウジョ</t>
    </rPh>
    <phoneticPr fontId="2"/>
  </si>
  <si>
    <t>特定扶養親族の扶養控除</t>
    <rPh sb="0" eb="2">
      <t>トクテイ</t>
    </rPh>
    <rPh sb="2" eb="4">
      <t>フヨウ</t>
    </rPh>
    <rPh sb="4" eb="6">
      <t>シンゾク</t>
    </rPh>
    <rPh sb="7" eb="9">
      <t>フヨウ</t>
    </rPh>
    <rPh sb="9" eb="11">
      <t>コウジョ</t>
    </rPh>
    <phoneticPr fontId="2"/>
  </si>
  <si>
    <t>老親扶養親族の扶養控除</t>
    <rPh sb="0" eb="2">
      <t>ロウシン</t>
    </rPh>
    <rPh sb="2" eb="4">
      <t>フヨウ</t>
    </rPh>
    <rPh sb="4" eb="6">
      <t>シンゾク</t>
    </rPh>
    <rPh sb="7" eb="9">
      <t>フヨウ</t>
    </rPh>
    <rPh sb="9" eb="11">
      <t>コウジョ</t>
    </rPh>
    <phoneticPr fontId="2"/>
  </si>
  <si>
    <t>同居老親扶養親族の扶養控除</t>
    <rPh sb="0" eb="2">
      <t>ドウキョ</t>
    </rPh>
    <rPh sb="2" eb="4">
      <t>ロウシン</t>
    </rPh>
    <rPh sb="4" eb="6">
      <t>フヨウ</t>
    </rPh>
    <rPh sb="6" eb="8">
      <t>シンゾク</t>
    </rPh>
    <rPh sb="9" eb="11">
      <t>フヨウ</t>
    </rPh>
    <rPh sb="11" eb="13">
      <t>コウジョ</t>
    </rPh>
    <phoneticPr fontId="2"/>
  </si>
  <si>
    <t>特別障害者控除</t>
    <rPh sb="0" eb="2">
      <t>トクベツ</t>
    </rPh>
    <rPh sb="2" eb="5">
      <t>ショウガイシャ</t>
    </rPh>
    <rPh sb="5" eb="7">
      <t>コウジョ</t>
    </rPh>
    <phoneticPr fontId="2"/>
  </si>
  <si>
    <t>特別寡婦控除</t>
    <rPh sb="0" eb="2">
      <t>トクベツ</t>
    </rPh>
    <rPh sb="2" eb="4">
      <t>カフ</t>
    </rPh>
    <rPh sb="4" eb="6">
      <t>コウジョ</t>
    </rPh>
    <phoneticPr fontId="2"/>
  </si>
  <si>
    <t>寡婦・夫控除額</t>
    <rPh sb="0" eb="2">
      <t>カフ</t>
    </rPh>
    <rPh sb="3" eb="4">
      <t>オット</t>
    </rPh>
    <rPh sb="4" eb="6">
      <t>コウジョ</t>
    </rPh>
    <rPh sb="6" eb="7">
      <t>ガク</t>
    </rPh>
    <phoneticPr fontId="2"/>
  </si>
  <si>
    <t>特別寡婦控除額</t>
    <rPh sb="0" eb="2">
      <t>トクベツ</t>
    </rPh>
    <rPh sb="2" eb="4">
      <t>カフ</t>
    </rPh>
    <rPh sb="4" eb="6">
      <t>コウジョ</t>
    </rPh>
    <rPh sb="6" eb="7">
      <t>ガク</t>
    </rPh>
    <phoneticPr fontId="2"/>
  </si>
  <si>
    <t>195万円超 330万円以下</t>
    <rPh sb="3" eb="5">
      <t>マンエン</t>
    </rPh>
    <rPh sb="5" eb="6">
      <t>チョウ</t>
    </rPh>
    <rPh sb="10" eb="12">
      <t>マンエン</t>
    </rPh>
    <rPh sb="12" eb="14">
      <t>イカ</t>
    </rPh>
    <phoneticPr fontId="2"/>
  </si>
  <si>
    <t>330万円超 695万円以下</t>
    <rPh sb="3" eb="5">
      <t>マンエン</t>
    </rPh>
    <rPh sb="5" eb="6">
      <t>チョウ</t>
    </rPh>
    <rPh sb="10" eb="12">
      <t>マンエン</t>
    </rPh>
    <rPh sb="12" eb="14">
      <t>イカ</t>
    </rPh>
    <phoneticPr fontId="2"/>
  </si>
  <si>
    <t>695万円超 900万円以下</t>
    <rPh sb="3" eb="5">
      <t>マンエン</t>
    </rPh>
    <rPh sb="5" eb="6">
      <t>チョウ</t>
    </rPh>
    <rPh sb="10" eb="12">
      <t>マンエン</t>
    </rPh>
    <rPh sb="12" eb="14">
      <t>イカ</t>
    </rPh>
    <phoneticPr fontId="2"/>
  </si>
  <si>
    <t>900万円超 1,800万円以下</t>
    <rPh sb="3" eb="5">
      <t>マンエン</t>
    </rPh>
    <rPh sb="5" eb="6">
      <t>チョウ</t>
    </rPh>
    <rPh sb="12" eb="14">
      <t>マンエン</t>
    </rPh>
    <rPh sb="14" eb="16">
      <t>イカ</t>
    </rPh>
    <phoneticPr fontId="2"/>
  </si>
  <si>
    <t>1,800万円超4,000万円以下</t>
    <rPh sb="5" eb="7">
      <t>マンエン</t>
    </rPh>
    <rPh sb="7" eb="8">
      <t>チョウ</t>
    </rPh>
    <rPh sb="13" eb="15">
      <t>マンエン</t>
    </rPh>
    <rPh sb="15" eb="17">
      <t>イカ</t>
    </rPh>
    <phoneticPr fontId="2"/>
  </si>
  <si>
    <t>4,000万円超</t>
    <rPh sb="5" eb="7">
      <t>マンエン</t>
    </rPh>
    <rPh sb="7" eb="8">
      <t>チョウ</t>
    </rPh>
    <phoneticPr fontId="2"/>
  </si>
  <si>
    <t>195万円以下</t>
    <rPh sb="3" eb="4">
      <t>マン</t>
    </rPh>
    <rPh sb="4" eb="5">
      <t>エン</t>
    </rPh>
    <rPh sb="5" eb="7">
      <t>イカ</t>
    </rPh>
    <phoneticPr fontId="2"/>
  </si>
  <si>
    <t>課税所得から判別した税率区分</t>
    <rPh sb="0" eb="2">
      <t>カゼイ</t>
    </rPh>
    <rPh sb="2" eb="4">
      <t>ショトク</t>
    </rPh>
    <rPh sb="6" eb="8">
      <t>ハンベツ</t>
    </rPh>
    <rPh sb="10" eb="12">
      <t>ゼイリツ</t>
    </rPh>
    <rPh sb="12" eb="14">
      <t>クブン</t>
    </rPh>
    <phoneticPr fontId="2"/>
  </si>
  <si>
    <r>
      <t xml:space="preserve"> ※復興特別所得税計算</t>
    </r>
    <r>
      <rPr>
        <b/>
        <sz val="11"/>
        <color rgb="FFFF0000"/>
        <rFont val="ＭＳ Ｐゴシック"/>
        <family val="3"/>
        <charset val="128"/>
        <scheme val="minor"/>
      </rPr>
      <t>前</t>
    </r>
    <r>
      <rPr>
        <b/>
        <sz val="11"/>
        <color theme="1"/>
        <rFont val="ＭＳ Ｐゴシック"/>
        <family val="3"/>
        <charset val="128"/>
        <scheme val="minor"/>
      </rPr>
      <t>所得税額</t>
    </r>
    <rPh sb="2" eb="4">
      <t>フッコウ</t>
    </rPh>
    <rPh sb="4" eb="6">
      <t>トクベツ</t>
    </rPh>
    <rPh sb="6" eb="9">
      <t>ショトクゼイ</t>
    </rPh>
    <rPh sb="9" eb="11">
      <t>ケイサン</t>
    </rPh>
    <rPh sb="11" eb="12">
      <t>マエ</t>
    </rPh>
    <rPh sb="12" eb="15">
      <t>ショトクゼイ</t>
    </rPh>
    <rPh sb="15" eb="16">
      <t>ガク</t>
    </rPh>
    <phoneticPr fontId="2"/>
  </si>
  <si>
    <r>
      <t xml:space="preserve"> ※復興特別所得税計算</t>
    </r>
    <r>
      <rPr>
        <b/>
        <sz val="11"/>
        <color rgb="FFFF0000"/>
        <rFont val="ＭＳ Ｐゴシック"/>
        <family val="3"/>
        <charset val="128"/>
        <scheme val="minor"/>
      </rPr>
      <t>後</t>
    </r>
    <r>
      <rPr>
        <b/>
        <sz val="11"/>
        <color theme="1"/>
        <rFont val="ＭＳ Ｐゴシック"/>
        <family val="3"/>
        <charset val="128"/>
        <scheme val="minor"/>
      </rPr>
      <t>所得税額</t>
    </r>
    <rPh sb="2" eb="4">
      <t>フッコウ</t>
    </rPh>
    <rPh sb="4" eb="6">
      <t>トクベツ</t>
    </rPh>
    <rPh sb="6" eb="9">
      <t>ショトクゼイ</t>
    </rPh>
    <rPh sb="9" eb="11">
      <t>ケイサン</t>
    </rPh>
    <rPh sb="11" eb="12">
      <t>ゴ</t>
    </rPh>
    <rPh sb="12" eb="15">
      <t>ショトクゼイ</t>
    </rPh>
    <rPh sb="15" eb="16">
      <t>ガク</t>
    </rPh>
    <phoneticPr fontId="2"/>
  </si>
  <si>
    <t>計算エラー確認</t>
    <rPh sb="0" eb="2">
      <t>ケイサン</t>
    </rPh>
    <rPh sb="5" eb="7">
      <t>カクニン</t>
    </rPh>
    <phoneticPr fontId="2"/>
  </si>
  <si>
    <t xml:space="preserve"> ※エラーが表示された場合は入力値を見直してみて下さい</t>
    <rPh sb="6" eb="8">
      <t>ヒョウジ</t>
    </rPh>
    <rPh sb="11" eb="13">
      <t>バアイ</t>
    </rPh>
    <rPh sb="14" eb="17">
      <t>ニュウリョクチ</t>
    </rPh>
    <rPh sb="18" eb="20">
      <t>ミナオ</t>
    </rPh>
    <rPh sb="24" eb="25">
      <t>クダ</t>
    </rPh>
    <phoneticPr fontId="2"/>
  </si>
  <si>
    <t>本シートには著作権保護のためシートの保護をかけています。
シート保護解除のパスワード入手をご希望の方は配布しているサイトの「お問合せフォーム」を通じてご依頼くださいます様お願い申し上げます。
≪提供サイト≫　『SHARE-NOTE シェアノート/お問合せフォーム』 https://share-note.info/terms-of-service/
※シート内の計算式等の誤りにお気づきの方におかれましては、お手数ですが上記サイトにてお知らせ頂けると大変助かります。
ご協力下さいます様お願い申し上げます。</t>
    <rPh sb="32" eb="34">
      <t>ホゴ</t>
    </rPh>
    <rPh sb="34" eb="36">
      <t>カイジョ</t>
    </rPh>
    <rPh sb="42" eb="44">
      <t>ニュウシュ</t>
    </rPh>
    <rPh sb="46" eb="48">
      <t>キボウ</t>
    </rPh>
    <rPh sb="49" eb="50">
      <t>カタ</t>
    </rPh>
    <rPh sb="51" eb="53">
      <t>ハイフ</t>
    </rPh>
    <rPh sb="63" eb="65">
      <t>トイアワ</t>
    </rPh>
    <rPh sb="72" eb="73">
      <t>ツウ</t>
    </rPh>
    <rPh sb="76" eb="78">
      <t>イライ</t>
    </rPh>
    <rPh sb="84" eb="85">
      <t>ヨウ</t>
    </rPh>
    <rPh sb="86" eb="87">
      <t>ネガ</t>
    </rPh>
    <rPh sb="88" eb="89">
      <t>モウ</t>
    </rPh>
    <rPh sb="90" eb="91">
      <t>ア</t>
    </rPh>
    <rPh sb="125" eb="127">
      <t>トイアワ</t>
    </rPh>
    <phoneticPr fontId="2"/>
  </si>
  <si>
    <t>その他</t>
    <rPh sb="2" eb="3">
      <t>タ</t>
    </rPh>
    <phoneticPr fontId="37"/>
  </si>
  <si>
    <t>市町村民税調整控除額</t>
    <rPh sb="0" eb="3">
      <t>シチョウソン</t>
    </rPh>
    <rPh sb="3" eb="4">
      <t>ミン</t>
    </rPh>
    <rPh sb="4" eb="5">
      <t>ゼイ</t>
    </rPh>
    <rPh sb="5" eb="7">
      <t>チョウセイ</t>
    </rPh>
    <rPh sb="7" eb="9">
      <t>コウジョ</t>
    </rPh>
    <rPh sb="9" eb="10">
      <t>ガク</t>
    </rPh>
    <phoneticPr fontId="2"/>
  </si>
  <si>
    <t>都道府県民税控除額</t>
    <rPh sb="0" eb="4">
      <t>トドウフケン</t>
    </rPh>
    <rPh sb="4" eb="5">
      <t>ミン</t>
    </rPh>
    <rPh sb="5" eb="6">
      <t>ゼイ</t>
    </rPh>
    <rPh sb="6" eb="8">
      <t>コウジョ</t>
    </rPh>
    <rPh sb="8" eb="9">
      <t>ガク</t>
    </rPh>
    <phoneticPr fontId="2"/>
  </si>
  <si>
    <t>(1)</t>
    <phoneticPr fontId="2"/>
  </si>
  <si>
    <t>(2)</t>
    <phoneticPr fontId="2"/>
  </si>
  <si>
    <t>(3)</t>
    <phoneticPr fontId="2"/>
  </si>
  <si>
    <t>(3)×3％</t>
    <phoneticPr fontId="2"/>
  </si>
  <si>
    <t>(3)×2％</t>
    <phoneticPr fontId="2"/>
  </si>
  <si>
    <t>(1)-(2)</t>
    <phoneticPr fontId="2"/>
  </si>
  <si>
    <t>（3）×3％（最小1,500円）</t>
    <rPh sb="7" eb="9">
      <t>サイショウ</t>
    </rPh>
    <rPh sb="14" eb="15">
      <t>エン</t>
    </rPh>
    <phoneticPr fontId="2"/>
  </si>
  <si>
    <t>（3）×2％（最小1,000円）</t>
    <rPh sb="7" eb="9">
      <t>サイショウ</t>
    </rPh>
    <rPh sb="14" eb="15">
      <t>エン</t>
    </rPh>
    <phoneticPr fontId="2"/>
  </si>
  <si>
    <t>課税所得－200万円</t>
    <rPh sb="0" eb="2">
      <t>カゼイ</t>
    </rPh>
    <rPh sb="2" eb="4">
      <t>ショトク</t>
    </rPh>
    <rPh sb="8" eb="10">
      <t>マンエン</t>
    </rPh>
    <phoneticPr fontId="2"/>
  </si>
  <si>
    <t>所得税にて控除した住宅借入金等特別控除の額</t>
    <rPh sb="0" eb="3">
      <t>ショトクゼイ</t>
    </rPh>
    <rPh sb="5" eb="7">
      <t>コウジョ</t>
    </rPh>
    <rPh sb="9" eb="11">
      <t>ジュウタク</t>
    </rPh>
    <rPh sb="11" eb="13">
      <t>カリイレ</t>
    </rPh>
    <rPh sb="13" eb="14">
      <t>キン</t>
    </rPh>
    <rPh sb="14" eb="15">
      <t>ナド</t>
    </rPh>
    <rPh sb="15" eb="19">
      <t>トクベツコウジョ</t>
    </rPh>
    <rPh sb="20" eb="21">
      <t>ガク</t>
    </rPh>
    <phoneticPr fontId="2"/>
  </si>
  <si>
    <t>適用数</t>
    <rPh sb="0" eb="2">
      <t>テキヨウ</t>
    </rPh>
    <rPh sb="2" eb="3">
      <t>スウ</t>
    </rPh>
    <phoneticPr fontId="2"/>
  </si>
  <si>
    <t>計算適用可否判定</t>
    <rPh sb="0" eb="2">
      <t>ケイサン</t>
    </rPh>
    <rPh sb="2" eb="4">
      <t>テキヨウ</t>
    </rPh>
    <rPh sb="4" eb="6">
      <t>カヒ</t>
    </rPh>
    <rPh sb="6" eb="8">
      <t>ハンテイ</t>
    </rPh>
    <phoneticPr fontId="2"/>
  </si>
  <si>
    <t>左記が「適用不可」の場合には当シートでの計算ができません。</t>
    <rPh sb="0" eb="2">
      <t>サキ</t>
    </rPh>
    <rPh sb="4" eb="6">
      <t>テキヨウ</t>
    </rPh>
    <rPh sb="6" eb="8">
      <t>フカ</t>
    </rPh>
    <rPh sb="10" eb="12">
      <t>バアイ</t>
    </rPh>
    <rPh sb="14" eb="15">
      <t>トウ</t>
    </rPh>
    <rPh sb="20" eb="22">
      <t>ケイサン</t>
    </rPh>
    <phoneticPr fontId="2"/>
  </si>
  <si>
    <t>ここに記載がある場合は
計算できません</t>
    <rPh sb="3" eb="5">
      <t>キサイ</t>
    </rPh>
    <rPh sb="8" eb="10">
      <t>バアイ</t>
    </rPh>
    <rPh sb="12" eb="14">
      <t>ケイサン</t>
    </rPh>
    <phoneticPr fontId="2"/>
  </si>
  <si>
    <t>ここに記載がある場合には計算不可</t>
    <rPh sb="3" eb="5">
      <t>キサイ</t>
    </rPh>
    <rPh sb="8" eb="10">
      <t>バアイ</t>
    </rPh>
    <rPh sb="12" eb="14">
      <t>ケイサン</t>
    </rPh>
    <rPh sb="14" eb="16">
      <t>フカ</t>
    </rPh>
    <phoneticPr fontId="2"/>
  </si>
  <si>
    <t>ここに記載がある場合には
計算できません</t>
    <rPh sb="3" eb="5">
      <t>キサイ</t>
    </rPh>
    <rPh sb="8" eb="10">
      <t>バアイ</t>
    </rPh>
    <rPh sb="13" eb="15">
      <t>ケイサン</t>
    </rPh>
    <phoneticPr fontId="2"/>
  </si>
  <si>
    <t>控除限度額</t>
    <rPh sb="0" eb="2">
      <t>コウジョ</t>
    </rPh>
    <rPh sb="2" eb="4">
      <t>ゲンド</t>
    </rPh>
    <rPh sb="4" eb="5">
      <t>ガク</t>
    </rPh>
    <phoneticPr fontId="2"/>
  </si>
  <si>
    <t>（１）控除可能額</t>
    <rPh sb="3" eb="5">
      <t>コウジョ</t>
    </rPh>
    <rPh sb="5" eb="7">
      <t>カノウ</t>
    </rPh>
    <rPh sb="7" eb="8">
      <t>ガク</t>
    </rPh>
    <phoneticPr fontId="2"/>
  </si>
  <si>
    <t>（２）住民税控除可能最大額</t>
    <rPh sb="3" eb="6">
      <t>ジュウミンゼイ</t>
    </rPh>
    <rPh sb="6" eb="8">
      <t>コウジョ</t>
    </rPh>
    <rPh sb="8" eb="10">
      <t>カノウ</t>
    </rPh>
    <rPh sb="10" eb="12">
      <t>サイダイ</t>
    </rPh>
    <rPh sb="12" eb="13">
      <t>ガク</t>
    </rPh>
    <phoneticPr fontId="2"/>
  </si>
  <si>
    <t>（４）所得税の課税総所得金額</t>
    <rPh sb="3" eb="6">
      <t>ショトクゼイ</t>
    </rPh>
    <rPh sb="7" eb="9">
      <t>カゼイ</t>
    </rPh>
    <rPh sb="9" eb="10">
      <t>ソウ</t>
    </rPh>
    <rPh sb="10" eb="12">
      <t>ショトク</t>
    </rPh>
    <rPh sb="12" eb="14">
      <t>キンガク</t>
    </rPh>
    <phoneticPr fontId="2"/>
  </si>
  <si>
    <t>（５）課税所得金額に乗ずる率</t>
    <rPh sb="3" eb="5">
      <t>カゼイ</t>
    </rPh>
    <rPh sb="5" eb="7">
      <t>ショトク</t>
    </rPh>
    <rPh sb="7" eb="9">
      <t>キンガク</t>
    </rPh>
    <rPh sb="10" eb="11">
      <t>ジョウ</t>
    </rPh>
    <rPh sb="13" eb="14">
      <t>リツ</t>
    </rPh>
    <phoneticPr fontId="2"/>
  </si>
  <si>
    <t>（６）「課税総所得金額」×率</t>
    <rPh sb="4" eb="6">
      <t>カゼイ</t>
    </rPh>
    <rPh sb="6" eb="9">
      <t>ソウショトク</t>
    </rPh>
    <rPh sb="9" eb="11">
      <t>キンガク</t>
    </rPh>
    <rPh sb="13" eb="14">
      <t>リツ</t>
    </rPh>
    <phoneticPr fontId="2"/>
  </si>
  <si>
    <t>（7）住民税から控除する金額</t>
    <rPh sb="3" eb="6">
      <t>ジュウミンゼイ</t>
    </rPh>
    <rPh sb="8" eb="10">
      <t>コウジョ</t>
    </rPh>
    <rPh sb="12" eb="14">
      <t>キンガク</t>
    </rPh>
    <phoneticPr fontId="2"/>
  </si>
  <si>
    <t>（３）居住開始年月日</t>
    <rPh sb="3" eb="5">
      <t>キョジュウ</t>
    </rPh>
    <rPh sb="5" eb="7">
      <t>カイシ</t>
    </rPh>
    <rPh sb="7" eb="8">
      <t>ネン</t>
    </rPh>
    <rPh sb="8" eb="10">
      <t>ツキヒ</t>
    </rPh>
    <phoneticPr fontId="2"/>
  </si>
  <si>
    <t>寄附金控除（ふるさと納税ワンストップ特例）</t>
    <rPh sb="0" eb="3">
      <t>キフキン</t>
    </rPh>
    <rPh sb="3" eb="5">
      <t>コウジョ</t>
    </rPh>
    <rPh sb="10" eb="12">
      <t>ノウゼイ</t>
    </rPh>
    <rPh sb="18" eb="20">
      <t>トクレイ</t>
    </rPh>
    <phoneticPr fontId="2"/>
  </si>
  <si>
    <t>住宅借入金等特別控除計算</t>
    <rPh sb="0" eb="2">
      <t>ジュウタク</t>
    </rPh>
    <rPh sb="2" eb="4">
      <t>カリイレ</t>
    </rPh>
    <rPh sb="4" eb="5">
      <t>キン</t>
    </rPh>
    <rPh sb="5" eb="6">
      <t>ナド</t>
    </rPh>
    <rPh sb="6" eb="8">
      <t>トクベツ</t>
    </rPh>
    <rPh sb="8" eb="10">
      <t>コウジョ</t>
    </rPh>
    <rPh sb="10" eb="12">
      <t>ケイサン</t>
    </rPh>
    <phoneticPr fontId="2"/>
  </si>
  <si>
    <t>住民税合計</t>
    <rPh sb="0" eb="3">
      <t>ジュウミンゼイ</t>
    </rPh>
    <rPh sb="3" eb="5">
      <t>ゴウケイ</t>
    </rPh>
    <phoneticPr fontId="2"/>
  </si>
  <si>
    <t>市町村民税分</t>
    <rPh sb="0" eb="3">
      <t>シチョウソン</t>
    </rPh>
    <rPh sb="3" eb="4">
      <t>ミン</t>
    </rPh>
    <rPh sb="4" eb="5">
      <t>ゼイ</t>
    </rPh>
    <rPh sb="5" eb="6">
      <t>ブン</t>
    </rPh>
    <phoneticPr fontId="2"/>
  </si>
  <si>
    <t>都道府県民税分</t>
    <rPh sb="0" eb="4">
      <t>トドウフケン</t>
    </rPh>
    <rPh sb="4" eb="5">
      <t>ミン</t>
    </rPh>
    <rPh sb="5" eb="6">
      <t>ゼイ</t>
    </rPh>
    <rPh sb="6" eb="7">
      <t>ブン</t>
    </rPh>
    <phoneticPr fontId="2"/>
  </si>
  <si>
    <r>
      <rPr>
        <b/>
        <sz val="11"/>
        <color rgb="FFFF0000"/>
        <rFont val="ＭＳ Ｐゴシック"/>
        <family val="3"/>
        <charset val="128"/>
        <scheme val="minor"/>
      </rPr>
      <t>ワンストップ特例</t>
    </r>
    <r>
      <rPr>
        <sz val="11"/>
        <color theme="1"/>
        <rFont val="ＭＳ Ｐゴシック"/>
        <family val="2"/>
        <charset val="128"/>
        <scheme val="minor"/>
      </rPr>
      <t>により行った</t>
    </r>
    <r>
      <rPr>
        <b/>
        <sz val="11"/>
        <color theme="1"/>
        <rFont val="ＭＳ Ｐゴシック"/>
        <family val="3"/>
        <charset val="128"/>
        <scheme val="minor"/>
      </rPr>
      <t>「ふるさと納税額」</t>
    </r>
    <r>
      <rPr>
        <sz val="11"/>
        <color theme="1"/>
        <rFont val="ＭＳ Ｐゴシック"/>
        <family val="2"/>
        <charset val="128"/>
        <scheme val="minor"/>
      </rPr>
      <t>合計</t>
    </r>
    <rPh sb="6" eb="8">
      <t>トクレイ</t>
    </rPh>
    <rPh sb="11" eb="12">
      <t>オコナ</t>
    </rPh>
    <rPh sb="19" eb="21">
      <t>ノウゼイ</t>
    </rPh>
    <rPh sb="21" eb="22">
      <t>ガク</t>
    </rPh>
    <rPh sb="23" eb="25">
      <t>ゴウケイ</t>
    </rPh>
    <phoneticPr fontId="2"/>
  </si>
  <si>
    <t>税率</t>
    <rPh sb="0" eb="2">
      <t>ゼイリツ</t>
    </rPh>
    <phoneticPr fontId="2"/>
  </si>
  <si>
    <t>住民税率の入力</t>
    <rPh sb="0" eb="3">
      <t>ジュウミンゼイ</t>
    </rPh>
    <rPh sb="3" eb="4">
      <t>リツ</t>
    </rPh>
    <rPh sb="5" eb="7">
      <t>ニュウリョク</t>
    </rPh>
    <phoneticPr fontId="2"/>
  </si>
  <si>
    <t>所得割の税率</t>
    <rPh sb="0" eb="2">
      <t>ショトク</t>
    </rPh>
    <rPh sb="2" eb="3">
      <t>ワリ</t>
    </rPh>
    <rPh sb="4" eb="6">
      <t>ゼイリツ</t>
    </rPh>
    <phoneticPr fontId="2"/>
  </si>
  <si>
    <t>均等割額</t>
    <rPh sb="0" eb="3">
      <t>キントウワリ</t>
    </rPh>
    <rPh sb="3" eb="4">
      <t>ガク</t>
    </rPh>
    <phoneticPr fontId="2"/>
  </si>
  <si>
    <t>市町村分</t>
    <rPh sb="0" eb="3">
      <t>シチョウソン</t>
    </rPh>
    <rPh sb="3" eb="4">
      <t>ブン</t>
    </rPh>
    <phoneticPr fontId="2"/>
  </si>
  <si>
    <t>都道府県分</t>
    <rPh sb="0" eb="4">
      <t>トドウフケン</t>
    </rPh>
    <rPh sb="4" eb="5">
      <t>ブン</t>
    </rPh>
    <phoneticPr fontId="2"/>
  </si>
  <si>
    <t>ふるさと納税（ワンストップ特例）の入力</t>
    <rPh sb="4" eb="6">
      <t>ノウゼイ</t>
    </rPh>
    <rPh sb="13" eb="15">
      <t>トクレイ</t>
    </rPh>
    <rPh sb="17" eb="19">
      <t>ニュウリョク</t>
    </rPh>
    <phoneticPr fontId="2"/>
  </si>
  <si>
    <t>納税額</t>
    <rPh sb="0" eb="2">
      <t>ノウゼイ</t>
    </rPh>
    <rPh sb="2" eb="3">
      <t>ガク</t>
    </rPh>
    <phoneticPr fontId="2"/>
  </si>
  <si>
    <t>納税先１</t>
    <rPh sb="0" eb="2">
      <t>ノウゼイ</t>
    </rPh>
    <rPh sb="2" eb="3">
      <t>サキ</t>
    </rPh>
    <phoneticPr fontId="2"/>
  </si>
  <si>
    <t>納税先２</t>
    <rPh sb="0" eb="2">
      <t>ノウゼイ</t>
    </rPh>
    <rPh sb="2" eb="3">
      <t>サキ</t>
    </rPh>
    <phoneticPr fontId="2"/>
  </si>
  <si>
    <t>納税先３</t>
    <rPh sb="0" eb="2">
      <t>ノウゼイ</t>
    </rPh>
    <rPh sb="2" eb="3">
      <t>サキ</t>
    </rPh>
    <phoneticPr fontId="2"/>
  </si>
  <si>
    <t>納税先４</t>
    <rPh sb="0" eb="2">
      <t>ノウゼイ</t>
    </rPh>
    <rPh sb="2" eb="3">
      <t>サキ</t>
    </rPh>
    <phoneticPr fontId="2"/>
  </si>
  <si>
    <t>納税先5</t>
    <rPh sb="0" eb="2">
      <t>ノウゼイ</t>
    </rPh>
    <rPh sb="2" eb="3">
      <t>サキ</t>
    </rPh>
    <phoneticPr fontId="2"/>
  </si>
  <si>
    <t>ふるさと納税額</t>
    <rPh sb="4" eb="6">
      <t>ノウゼイ</t>
    </rPh>
    <rPh sb="6" eb="7">
      <t>ガク</t>
    </rPh>
    <phoneticPr fontId="2"/>
  </si>
  <si>
    <t>「基本分」控除額　〔（１）－2,000円）〕</t>
    <rPh sb="1" eb="3">
      <t>キホン</t>
    </rPh>
    <rPh sb="3" eb="4">
      <t>ブン</t>
    </rPh>
    <rPh sb="5" eb="7">
      <t>コウジョ</t>
    </rPh>
    <rPh sb="7" eb="8">
      <t>ガク</t>
    </rPh>
    <rPh sb="19" eb="20">
      <t>エン</t>
    </rPh>
    <phoneticPr fontId="2"/>
  </si>
  <si>
    <t>（６）</t>
  </si>
  <si>
    <t>（７）</t>
  </si>
  <si>
    <t>（８）</t>
  </si>
  <si>
    <t>（９）</t>
  </si>
  <si>
    <t>住民税「特例控除額」計算値　〔（２）×（100%－住民税率-所得税率）〕</t>
    <rPh sb="0" eb="3">
      <t>ジュウミンゼイ</t>
    </rPh>
    <rPh sb="4" eb="6">
      <t>トクレイ</t>
    </rPh>
    <rPh sb="6" eb="8">
      <t>コウジョ</t>
    </rPh>
    <rPh sb="8" eb="9">
      <t>ガク</t>
    </rPh>
    <rPh sb="10" eb="13">
      <t>ケイサンチ</t>
    </rPh>
    <rPh sb="25" eb="28">
      <t>ジュウミンゼイ</t>
    </rPh>
    <rPh sb="28" eb="29">
      <t>リツ</t>
    </rPh>
    <rPh sb="30" eb="33">
      <t>ショトクゼイ</t>
    </rPh>
    <rPh sb="33" eb="34">
      <t>リツ</t>
    </rPh>
    <phoneticPr fontId="2"/>
  </si>
  <si>
    <t>http://www.zeikin5.com/info/flat/</t>
    <phoneticPr fontId="2"/>
  </si>
  <si>
    <t>住民税「特例控除額」限度額　〔（所得割額－調整控除）×20%〕</t>
    <rPh sb="0" eb="3">
      <t>ジュウミンゼイ</t>
    </rPh>
    <rPh sb="4" eb="6">
      <t>トクレイ</t>
    </rPh>
    <rPh sb="6" eb="8">
      <t>コウジョ</t>
    </rPh>
    <rPh sb="8" eb="9">
      <t>ガク</t>
    </rPh>
    <rPh sb="10" eb="12">
      <t>ゲンド</t>
    </rPh>
    <rPh sb="12" eb="13">
      <t>ガク</t>
    </rPh>
    <rPh sb="16" eb="18">
      <t>ショトク</t>
    </rPh>
    <rPh sb="18" eb="19">
      <t>ワリ</t>
    </rPh>
    <rPh sb="19" eb="20">
      <t>ガク</t>
    </rPh>
    <rPh sb="21" eb="23">
      <t>チョウセイ</t>
    </rPh>
    <rPh sb="23" eb="25">
      <t>コウジョ</t>
    </rPh>
    <phoneticPr fontId="2"/>
  </si>
  <si>
    <t>（10）</t>
    <phoneticPr fontId="2"/>
  </si>
  <si>
    <r>
      <rPr>
        <b/>
        <sz val="11"/>
        <color rgb="FFFF0000"/>
        <rFont val="ＭＳ Ｐゴシック"/>
        <family val="3"/>
        <charset val="128"/>
        <scheme val="minor"/>
      </rPr>
      <t>住民税「特例控除額」</t>
    </r>
    <r>
      <rPr>
        <sz val="11"/>
        <color theme="1"/>
        <rFont val="ＭＳ Ｐゴシック"/>
        <family val="2"/>
        <charset val="128"/>
        <scheme val="minor"/>
      </rPr>
      <t xml:space="preserve"> 〔（６）と（７）の少額な方〕</t>
    </r>
    <rPh sb="0" eb="3">
      <t>ジュウミンゼイ</t>
    </rPh>
    <rPh sb="4" eb="6">
      <t>トクレイ</t>
    </rPh>
    <rPh sb="6" eb="8">
      <t>コウジョ</t>
    </rPh>
    <rPh sb="8" eb="9">
      <t>ガク</t>
    </rPh>
    <rPh sb="20" eb="22">
      <t>ショウガク</t>
    </rPh>
    <rPh sb="23" eb="24">
      <t>ホウ</t>
    </rPh>
    <phoneticPr fontId="2"/>
  </si>
  <si>
    <r>
      <rPr>
        <b/>
        <sz val="11"/>
        <color rgb="FFFF0000"/>
        <rFont val="ＭＳ Ｐゴシック"/>
        <family val="3"/>
        <charset val="128"/>
        <scheme val="minor"/>
      </rPr>
      <t>住民税「基本分」控除額</t>
    </r>
    <r>
      <rPr>
        <sz val="11"/>
        <color theme="1"/>
        <rFont val="ＭＳ Ｐゴシック"/>
        <family val="2"/>
        <charset val="128"/>
        <scheme val="minor"/>
      </rPr>
      <t>　〔（２）×（３）〕</t>
    </r>
    <rPh sb="0" eb="3">
      <t>ジュウミンゼイ</t>
    </rPh>
    <rPh sb="4" eb="6">
      <t>キホン</t>
    </rPh>
    <rPh sb="6" eb="7">
      <t>ブン</t>
    </rPh>
    <rPh sb="8" eb="10">
      <t>コウジョ</t>
    </rPh>
    <rPh sb="10" eb="11">
      <t>ガク</t>
    </rPh>
    <phoneticPr fontId="2"/>
  </si>
  <si>
    <r>
      <t>住民税ワンストップ特例による「寄附金控除額」　</t>
    </r>
    <r>
      <rPr>
        <sz val="11"/>
        <color theme="1"/>
        <rFont val="ＭＳ Ｐゴシック"/>
        <family val="3"/>
        <charset val="128"/>
        <scheme val="minor"/>
      </rPr>
      <t>〔（4）+（8）+（9）〕</t>
    </r>
    <rPh sb="0" eb="3">
      <t>ジュウミンゼイ</t>
    </rPh>
    <rPh sb="9" eb="11">
      <t>トクレイ</t>
    </rPh>
    <rPh sb="15" eb="18">
      <t>キフキン</t>
    </rPh>
    <rPh sb="18" eb="20">
      <t>コウジョ</t>
    </rPh>
    <rPh sb="20" eb="21">
      <t>ガク</t>
    </rPh>
    <phoneticPr fontId="2"/>
  </si>
  <si>
    <r>
      <rPr>
        <b/>
        <sz val="11"/>
        <color rgb="FFFF0000"/>
        <rFont val="ＭＳ Ｐゴシック"/>
        <family val="3"/>
        <charset val="128"/>
        <scheme val="minor"/>
      </rPr>
      <t>住民税「申告特例控除額」</t>
    </r>
    <r>
      <rPr>
        <sz val="11"/>
        <color theme="1"/>
        <rFont val="ＭＳ Ｐゴシック"/>
        <family val="2"/>
        <charset val="128"/>
        <scheme val="minor"/>
      </rPr>
      <t>　〔（8）×所得税率／（100%-住民税率-所得税率）〕</t>
    </r>
    <rPh sb="0" eb="3">
      <t>ジュウミンゼイ</t>
    </rPh>
    <rPh sb="4" eb="6">
      <t>シンコク</t>
    </rPh>
    <rPh sb="6" eb="8">
      <t>トクレイ</t>
    </rPh>
    <rPh sb="8" eb="10">
      <t>コウジョ</t>
    </rPh>
    <rPh sb="10" eb="11">
      <t>ガク</t>
    </rPh>
    <rPh sb="18" eb="21">
      <t>ショトクゼイ</t>
    </rPh>
    <rPh sb="21" eb="22">
      <t>リツ</t>
    </rPh>
    <rPh sb="29" eb="32">
      <t>ジュウミンゼイ</t>
    </rPh>
    <rPh sb="32" eb="33">
      <t>リツ</t>
    </rPh>
    <rPh sb="34" eb="37">
      <t>ショトクゼイ</t>
    </rPh>
    <rPh sb="37" eb="38">
      <t>リツ</t>
    </rPh>
    <phoneticPr fontId="2"/>
  </si>
  <si>
    <t>所得税計算で適用される所得税率</t>
    <rPh sb="0" eb="3">
      <t>ショトクゼイ</t>
    </rPh>
    <rPh sb="3" eb="5">
      <t>ケイサン</t>
    </rPh>
    <rPh sb="6" eb="8">
      <t>テキヨウ</t>
    </rPh>
    <rPh sb="11" eb="13">
      <t>ショトク</t>
    </rPh>
    <rPh sb="13" eb="15">
      <t>ゼイリツ</t>
    </rPh>
    <phoneticPr fontId="2"/>
  </si>
  <si>
    <t>計算過程</t>
    <rPh sb="0" eb="2">
      <t>ケイサン</t>
    </rPh>
    <rPh sb="2" eb="4">
      <t>カテイ</t>
    </rPh>
    <phoneticPr fontId="2"/>
  </si>
  <si>
    <t>ふるさと納税「ワンストップ特例」　寄附金控除額計算</t>
    <rPh sb="4" eb="6">
      <t>ノウゼイ</t>
    </rPh>
    <rPh sb="13" eb="15">
      <t>トクレイ</t>
    </rPh>
    <rPh sb="17" eb="20">
      <t>キフキン</t>
    </rPh>
    <rPh sb="20" eb="22">
      <t>コウジョ</t>
    </rPh>
    <rPh sb="22" eb="23">
      <t>ガク</t>
    </rPh>
    <rPh sb="23" eb="25">
      <t>ケイサン</t>
    </rPh>
    <phoneticPr fontId="2"/>
  </si>
  <si>
    <r>
      <t>本計算シートは以下の日付における法律に基づいて作成されています。
法律の改編その他によりファイルの計算その他の内容が法律に適合しない場合がありますので予めご承知おき下さい。
　</t>
    </r>
    <r>
      <rPr>
        <b/>
        <sz val="11"/>
        <color theme="1"/>
        <rFont val="ＭＳ Ｐゴシック"/>
        <family val="3"/>
        <charset val="128"/>
        <scheme val="minor"/>
      </rPr>
      <t>２０１9年１月</t>
    </r>
    <rPh sb="0" eb="1">
      <t>ホン</t>
    </rPh>
    <rPh sb="1" eb="3">
      <t>ケイサン</t>
    </rPh>
    <rPh sb="7" eb="9">
      <t>イカ</t>
    </rPh>
    <rPh sb="10" eb="12">
      <t>ヒヅケ</t>
    </rPh>
    <rPh sb="16" eb="18">
      <t>ホウリツ</t>
    </rPh>
    <rPh sb="19" eb="20">
      <t>モト</t>
    </rPh>
    <rPh sb="23" eb="25">
      <t>サクセイ</t>
    </rPh>
    <rPh sb="33" eb="35">
      <t>ホウリツ</t>
    </rPh>
    <rPh sb="36" eb="38">
      <t>カイヘン</t>
    </rPh>
    <rPh sb="40" eb="41">
      <t>タ</t>
    </rPh>
    <rPh sb="49" eb="51">
      <t>ケイサン</t>
    </rPh>
    <rPh sb="53" eb="54">
      <t>タ</t>
    </rPh>
    <rPh sb="55" eb="57">
      <t>ナイヨウ</t>
    </rPh>
    <rPh sb="58" eb="60">
      <t>ホウリツ</t>
    </rPh>
    <rPh sb="61" eb="63">
      <t>テキゴウ</t>
    </rPh>
    <rPh sb="66" eb="68">
      <t>バアイ</t>
    </rPh>
    <rPh sb="75" eb="76">
      <t>アラカジ</t>
    </rPh>
    <rPh sb="78" eb="80">
      <t>ショウチ</t>
    </rPh>
    <rPh sb="82" eb="83">
      <t>クダ</t>
    </rPh>
    <rPh sb="92" eb="93">
      <t>ネン</t>
    </rPh>
    <rPh sb="94" eb="95">
      <t>ガツ</t>
    </rPh>
    <phoneticPr fontId="2"/>
  </si>
  <si>
    <r>
      <t>当シートは収入が給与収入に限定された方</t>
    </r>
    <r>
      <rPr>
        <b/>
        <sz val="11"/>
        <color rgb="FFFF0000"/>
        <rFont val="ＭＳ Ｐゴシック"/>
        <family val="3"/>
        <charset val="128"/>
        <scheme val="minor"/>
      </rPr>
      <t>（給与所得のみのサラリーマン）を対象</t>
    </r>
    <r>
      <rPr>
        <sz val="11"/>
        <color theme="1"/>
        <rFont val="ＭＳ Ｐゴシック"/>
        <family val="2"/>
        <charset val="128"/>
        <scheme val="minor"/>
      </rPr>
      <t>にしています。</t>
    </r>
    <r>
      <rPr>
        <b/>
        <sz val="11"/>
        <color rgb="FFFF0000"/>
        <rFont val="ＭＳ Ｐゴシック"/>
        <family val="3"/>
        <charset val="128"/>
        <scheme val="minor"/>
      </rPr>
      <t>他の所得がある方にはご利用できません</t>
    </r>
    <r>
      <rPr>
        <sz val="11"/>
        <color theme="1"/>
        <rFont val="ＭＳ Ｐゴシック"/>
        <family val="2"/>
        <charset val="128"/>
        <scheme val="minor"/>
      </rPr>
      <t>。</t>
    </r>
    <rPh sb="0" eb="1">
      <t>トウ</t>
    </rPh>
    <rPh sb="5" eb="7">
      <t>シュウニュウ</t>
    </rPh>
    <rPh sb="8" eb="10">
      <t>キュウヨ</t>
    </rPh>
    <rPh sb="10" eb="12">
      <t>シュウニュウ</t>
    </rPh>
    <rPh sb="13" eb="15">
      <t>ゲンテイ</t>
    </rPh>
    <rPh sb="18" eb="19">
      <t>カタ</t>
    </rPh>
    <rPh sb="20" eb="22">
      <t>キュウヨ</t>
    </rPh>
    <rPh sb="22" eb="24">
      <t>ショトク</t>
    </rPh>
    <rPh sb="35" eb="37">
      <t>タイショウ</t>
    </rPh>
    <rPh sb="44" eb="45">
      <t>タ</t>
    </rPh>
    <rPh sb="46" eb="48">
      <t>ショトク</t>
    </rPh>
    <rPh sb="51" eb="52">
      <t>カタ</t>
    </rPh>
    <rPh sb="55" eb="57">
      <t>リヨウ</t>
    </rPh>
    <phoneticPr fontId="2"/>
  </si>
  <si>
    <r>
      <t>当シートは</t>
    </r>
    <r>
      <rPr>
        <b/>
        <sz val="11"/>
        <color rgb="FFFF0000"/>
        <rFont val="ＭＳ Ｐゴシック"/>
        <family val="3"/>
        <charset val="128"/>
        <scheme val="minor"/>
      </rPr>
      <t>確定申告を要さない方を対象</t>
    </r>
    <r>
      <rPr>
        <sz val="11"/>
        <color theme="1"/>
        <rFont val="ＭＳ Ｐゴシック"/>
        <family val="2"/>
        <charset val="128"/>
        <scheme val="minor"/>
      </rPr>
      <t>にしています。以下に例示される方は計算対象外です。
　〔対象外の例〕複数の企業から給与収入がある方／各種税額控除（医療費控除・住宅ローン控除・寄附金控除・雑損控除等）を受けるため確定申告を予定・した方</t>
    </r>
    <rPh sb="0" eb="1">
      <t>トウ</t>
    </rPh>
    <rPh sb="5" eb="7">
      <t>カクテイ</t>
    </rPh>
    <rPh sb="7" eb="9">
      <t>シンコク</t>
    </rPh>
    <rPh sb="10" eb="11">
      <t>ヨウ</t>
    </rPh>
    <rPh sb="14" eb="15">
      <t>カタ</t>
    </rPh>
    <rPh sb="16" eb="18">
      <t>タイショウ</t>
    </rPh>
    <rPh sb="25" eb="27">
      <t>イカ</t>
    </rPh>
    <rPh sb="28" eb="30">
      <t>レイジ</t>
    </rPh>
    <rPh sb="33" eb="34">
      <t>カタ</t>
    </rPh>
    <rPh sb="35" eb="37">
      <t>ケイサン</t>
    </rPh>
    <rPh sb="37" eb="40">
      <t>タイショウガイ</t>
    </rPh>
    <rPh sb="46" eb="49">
      <t>タイショウガイ</t>
    </rPh>
    <rPh sb="50" eb="51">
      <t>レイ</t>
    </rPh>
    <rPh sb="52" eb="54">
      <t>フクスウ</t>
    </rPh>
    <rPh sb="55" eb="57">
      <t>キギョウ</t>
    </rPh>
    <rPh sb="59" eb="61">
      <t>キュウヨ</t>
    </rPh>
    <rPh sb="61" eb="63">
      <t>シュウニュウ</t>
    </rPh>
    <rPh sb="66" eb="67">
      <t>カタ</t>
    </rPh>
    <rPh sb="68" eb="70">
      <t>カクシュ</t>
    </rPh>
    <rPh sb="70" eb="72">
      <t>ゼイガク</t>
    </rPh>
    <rPh sb="72" eb="74">
      <t>コウジョ</t>
    </rPh>
    <rPh sb="75" eb="78">
      <t>イリョウヒ</t>
    </rPh>
    <rPh sb="78" eb="80">
      <t>コウジョ</t>
    </rPh>
    <rPh sb="81" eb="83">
      <t>ジュウタク</t>
    </rPh>
    <rPh sb="86" eb="88">
      <t>コウジョ</t>
    </rPh>
    <rPh sb="89" eb="92">
      <t>キフキン</t>
    </rPh>
    <rPh sb="92" eb="94">
      <t>コウジョ</t>
    </rPh>
    <rPh sb="95" eb="97">
      <t>ザッソン</t>
    </rPh>
    <rPh sb="97" eb="99">
      <t>コウジョ</t>
    </rPh>
    <rPh sb="99" eb="100">
      <t>ナド</t>
    </rPh>
    <rPh sb="102" eb="103">
      <t>ウ</t>
    </rPh>
    <rPh sb="107" eb="109">
      <t>カクテイ</t>
    </rPh>
    <rPh sb="109" eb="111">
      <t>シンコク</t>
    </rPh>
    <rPh sb="112" eb="114">
      <t>ヨテイ</t>
    </rPh>
    <rPh sb="117" eb="118">
      <t>カタ</t>
    </rPh>
    <phoneticPr fontId="2"/>
  </si>
  <si>
    <r>
      <t>本計算シートは個人でのご利用を目的として個人が作成したシートです。
入手、利用について</t>
    </r>
    <r>
      <rPr>
        <b/>
        <sz val="11"/>
        <color rgb="FFFF0000"/>
        <rFont val="ＭＳ Ｐゴシック"/>
        <family val="3"/>
        <charset val="128"/>
        <scheme val="minor"/>
      </rPr>
      <t>料金が発生することはございません</t>
    </r>
    <r>
      <rPr>
        <sz val="11"/>
        <color theme="1"/>
        <rFont val="ＭＳ Ｐゴシック"/>
        <family val="2"/>
        <charset val="128"/>
        <scheme val="minor"/>
      </rPr>
      <t>。</t>
    </r>
    <rPh sb="0" eb="1">
      <t>ホン</t>
    </rPh>
    <rPh sb="1" eb="3">
      <t>ケイサン</t>
    </rPh>
    <rPh sb="7" eb="9">
      <t>コジン</t>
    </rPh>
    <rPh sb="12" eb="14">
      <t>リヨウ</t>
    </rPh>
    <rPh sb="15" eb="17">
      <t>モクテキ</t>
    </rPh>
    <rPh sb="20" eb="22">
      <t>コジン</t>
    </rPh>
    <rPh sb="23" eb="25">
      <t>サクセイ</t>
    </rPh>
    <rPh sb="34" eb="36">
      <t>ニュウシュ</t>
    </rPh>
    <rPh sb="37" eb="39">
      <t>リヨウ</t>
    </rPh>
    <rPh sb="43" eb="45">
      <t>リョウキン</t>
    </rPh>
    <rPh sb="46" eb="48">
      <t>ハッセイ</t>
    </rPh>
    <phoneticPr fontId="2"/>
  </si>
  <si>
    <r>
      <t>本計算シートは各種の税金計算の目安を算定するものであり精緻な計算について</t>
    </r>
    <r>
      <rPr>
        <b/>
        <sz val="11"/>
        <color rgb="FFFF0000"/>
        <rFont val="ＭＳ Ｐゴシック"/>
        <family val="3"/>
        <charset val="128"/>
        <scheme val="minor"/>
      </rPr>
      <t>ご自身の責任</t>
    </r>
    <r>
      <rPr>
        <sz val="11"/>
        <color theme="1"/>
        <rFont val="ＭＳ Ｐゴシック"/>
        <family val="2"/>
        <charset val="128"/>
        <scheme val="minor"/>
      </rPr>
      <t>において行ってください。
本計算シートを利用して計算された結果により発生した</t>
    </r>
    <r>
      <rPr>
        <b/>
        <sz val="11"/>
        <color rgb="FFFF0000"/>
        <rFont val="ＭＳ Ｐゴシック"/>
        <family val="3"/>
        <charset val="128"/>
        <scheme val="minor"/>
      </rPr>
      <t>損害につき製作者は一切の責任を負いかねます</t>
    </r>
    <r>
      <rPr>
        <sz val="11"/>
        <color theme="1"/>
        <rFont val="ＭＳ Ｐゴシック"/>
        <family val="2"/>
        <charset val="128"/>
        <scheme val="minor"/>
      </rPr>
      <t>ので予めご承知おき下さい。</t>
    </r>
    <rPh sb="0" eb="1">
      <t>ホン</t>
    </rPh>
    <rPh sb="1" eb="3">
      <t>ケイサン</t>
    </rPh>
    <rPh sb="7" eb="9">
      <t>カクシュ</t>
    </rPh>
    <rPh sb="10" eb="12">
      <t>ゼイキン</t>
    </rPh>
    <rPh sb="12" eb="14">
      <t>ケイサン</t>
    </rPh>
    <rPh sb="15" eb="17">
      <t>メヤス</t>
    </rPh>
    <rPh sb="18" eb="20">
      <t>サンテイ</t>
    </rPh>
    <rPh sb="27" eb="29">
      <t>セイチ</t>
    </rPh>
    <rPh sb="30" eb="32">
      <t>ケイサン</t>
    </rPh>
    <rPh sb="37" eb="39">
      <t>ジシン</t>
    </rPh>
    <rPh sb="40" eb="42">
      <t>セキニン</t>
    </rPh>
    <rPh sb="46" eb="47">
      <t>オコナ</t>
    </rPh>
    <rPh sb="55" eb="56">
      <t>ホン</t>
    </rPh>
    <rPh sb="56" eb="58">
      <t>ケイサン</t>
    </rPh>
    <rPh sb="62" eb="64">
      <t>リヨウ</t>
    </rPh>
    <rPh sb="66" eb="68">
      <t>ケイサン</t>
    </rPh>
    <rPh sb="71" eb="73">
      <t>ケッカ</t>
    </rPh>
    <rPh sb="76" eb="78">
      <t>ハッセイ</t>
    </rPh>
    <rPh sb="80" eb="82">
      <t>ソンガイ</t>
    </rPh>
    <rPh sb="85" eb="88">
      <t>セイサクシャ</t>
    </rPh>
    <rPh sb="89" eb="91">
      <t>イッサイ</t>
    </rPh>
    <rPh sb="92" eb="94">
      <t>セキニン</t>
    </rPh>
    <rPh sb="95" eb="96">
      <t>オ</t>
    </rPh>
    <rPh sb="103" eb="104">
      <t>アラカジ</t>
    </rPh>
    <rPh sb="106" eb="108">
      <t>ショウチ</t>
    </rPh>
    <rPh sb="110" eb="111">
      <t>クダ</t>
    </rPh>
    <phoneticPr fontId="2"/>
  </si>
  <si>
    <r>
      <t xml:space="preserve">各シートには著作権保護と誤入力防止を目的としてシートの保護機能によりロックを掛けております。
</t>
    </r>
    <r>
      <rPr>
        <b/>
        <sz val="11"/>
        <color rgb="FFFF0000"/>
        <rFont val="ＭＳ Ｐゴシック"/>
        <family val="3"/>
        <charset val="128"/>
        <scheme val="minor"/>
      </rPr>
      <t>シートカスタマイズ</t>
    </r>
    <r>
      <rPr>
        <sz val="11"/>
        <color theme="1"/>
        <rFont val="ＭＳ Ｐゴシック"/>
        <family val="2"/>
        <charset val="128"/>
        <scheme val="minor"/>
      </rPr>
      <t>が必要な方は恐れ入りますが</t>
    </r>
    <r>
      <rPr>
        <b/>
        <sz val="11"/>
        <color rgb="FFFF0000"/>
        <rFont val="ＭＳ Ｐゴシック"/>
        <family val="3"/>
        <charset val="128"/>
        <scheme val="minor"/>
      </rPr>
      <t>提供サイトの「お問合せフォーム」を通じてその旨のご連絡</t>
    </r>
    <r>
      <rPr>
        <sz val="11"/>
        <color theme="1"/>
        <rFont val="ＭＳ Ｐゴシック"/>
        <family val="2"/>
        <charset val="128"/>
        <scheme val="minor"/>
      </rPr>
      <t>をお願い致します。
尚、上記に対する返信につきまして</t>
    </r>
    <r>
      <rPr>
        <b/>
        <sz val="11"/>
        <color rgb="FFFF0000"/>
        <rFont val="ＭＳ Ｐゴシック"/>
        <family val="3"/>
        <charset val="128"/>
        <scheme val="minor"/>
      </rPr>
      <t>即答できない場合</t>
    </r>
    <r>
      <rPr>
        <sz val="11"/>
        <color theme="1"/>
        <rFont val="ＭＳ Ｐゴシック"/>
        <family val="2"/>
        <charset val="128"/>
        <scheme val="minor"/>
      </rPr>
      <t>もございます。予めご了承下さい。</t>
    </r>
    <rPh sb="0" eb="1">
      <t>カク</t>
    </rPh>
    <rPh sb="6" eb="9">
      <t>チョサクケン</t>
    </rPh>
    <rPh sb="9" eb="11">
      <t>ホゴ</t>
    </rPh>
    <rPh sb="12" eb="13">
      <t>ゴ</t>
    </rPh>
    <rPh sb="13" eb="15">
      <t>ニュウリョク</t>
    </rPh>
    <rPh sb="15" eb="17">
      <t>ボウシ</t>
    </rPh>
    <rPh sb="18" eb="20">
      <t>モクテキ</t>
    </rPh>
    <rPh sb="27" eb="29">
      <t>ホゴ</t>
    </rPh>
    <rPh sb="29" eb="31">
      <t>キノウ</t>
    </rPh>
    <rPh sb="38" eb="39">
      <t>カ</t>
    </rPh>
    <rPh sb="57" eb="59">
      <t>ヒツヨウ</t>
    </rPh>
    <rPh sb="60" eb="61">
      <t>カタ</t>
    </rPh>
    <rPh sb="62" eb="63">
      <t>オソ</t>
    </rPh>
    <rPh sb="64" eb="65">
      <t>イ</t>
    </rPh>
    <rPh sb="69" eb="71">
      <t>テイキョウ</t>
    </rPh>
    <rPh sb="86" eb="87">
      <t>ツウ</t>
    </rPh>
    <rPh sb="91" eb="92">
      <t>ムネ</t>
    </rPh>
    <rPh sb="94" eb="96">
      <t>レンラク</t>
    </rPh>
    <rPh sb="98" eb="99">
      <t>ネガ</t>
    </rPh>
    <rPh sb="100" eb="101">
      <t>イタ</t>
    </rPh>
    <rPh sb="106" eb="107">
      <t>ナオ</t>
    </rPh>
    <rPh sb="108" eb="110">
      <t>ジョウキ</t>
    </rPh>
    <rPh sb="111" eb="112">
      <t>タイ</t>
    </rPh>
    <rPh sb="114" eb="116">
      <t>ヘンシン</t>
    </rPh>
    <rPh sb="122" eb="124">
      <t>ソクトウ</t>
    </rPh>
    <rPh sb="128" eb="130">
      <t>バアイ</t>
    </rPh>
    <rPh sb="137" eb="138">
      <t>アラカジ</t>
    </rPh>
    <rPh sb="140" eb="142">
      <t>リョウショウ</t>
    </rPh>
    <rPh sb="142" eb="143">
      <t>クダ</t>
    </rPh>
    <phoneticPr fontId="2"/>
  </si>
  <si>
    <r>
      <t>エクセルのバージョンの相違その他プログラムの不具合による</t>
    </r>
    <r>
      <rPr>
        <b/>
        <sz val="11"/>
        <color rgb="FFFF0000"/>
        <rFont val="ＭＳ Ｐゴシック"/>
        <family val="3"/>
        <charset val="128"/>
        <scheme val="minor"/>
      </rPr>
      <t>計算エラーに関しましてはその対応は行っておりません</t>
    </r>
    <r>
      <rPr>
        <sz val="11"/>
        <color theme="1"/>
        <rFont val="ＭＳ Ｐゴシック"/>
        <family val="2"/>
        <charset val="128"/>
        <scheme val="minor"/>
      </rPr>
      <t>ので予めご承知おき下さい。</t>
    </r>
    <rPh sb="11" eb="13">
      <t>ソウイ</t>
    </rPh>
    <rPh sb="15" eb="16">
      <t>タ</t>
    </rPh>
    <rPh sb="22" eb="25">
      <t>フグアイ</t>
    </rPh>
    <rPh sb="28" eb="30">
      <t>ケイサン</t>
    </rPh>
    <rPh sb="34" eb="35">
      <t>カン</t>
    </rPh>
    <rPh sb="42" eb="44">
      <t>タイオウ</t>
    </rPh>
    <rPh sb="45" eb="46">
      <t>オコナ</t>
    </rPh>
    <rPh sb="55" eb="56">
      <t>アラカジ</t>
    </rPh>
    <rPh sb="58" eb="60">
      <t>ショウチ</t>
    </rPh>
    <rPh sb="62" eb="63">
      <t>クダ</t>
    </rPh>
    <phoneticPr fontId="2"/>
  </si>
  <si>
    <r>
      <t>当シートは</t>
    </r>
    <r>
      <rPr>
        <b/>
        <sz val="11"/>
        <color rgb="FFFF0000"/>
        <rFont val="ＭＳ Ｐゴシック"/>
        <family val="3"/>
        <charset val="128"/>
        <scheme val="minor"/>
      </rPr>
      <t>２０１８年（平成３０年）の所得を対象</t>
    </r>
    <r>
      <rPr>
        <sz val="11"/>
        <color theme="1"/>
        <rFont val="ＭＳ Ｐゴシック"/>
        <family val="2"/>
        <charset val="128"/>
        <scheme val="minor"/>
      </rPr>
      <t>にした計算を行うものです。</t>
    </r>
    <rPh sb="0" eb="1">
      <t>トウ</t>
    </rPh>
    <rPh sb="9" eb="10">
      <t>ネン</t>
    </rPh>
    <rPh sb="11" eb="13">
      <t>ヘイセイ</t>
    </rPh>
    <rPh sb="15" eb="16">
      <t>ネン</t>
    </rPh>
    <rPh sb="18" eb="20">
      <t>ショトク</t>
    </rPh>
    <rPh sb="21" eb="23">
      <t>タイショウ</t>
    </rPh>
    <rPh sb="26" eb="28">
      <t>ケイサン</t>
    </rPh>
    <rPh sb="29" eb="30">
      <t>オコナ</t>
    </rPh>
    <phoneticPr fontId="2"/>
  </si>
  <si>
    <r>
      <rPr>
        <b/>
        <sz val="11"/>
        <color rgb="FFFF0000"/>
        <rFont val="ＭＳ Ｐゴシック"/>
        <family val="3"/>
        <charset val="128"/>
        <scheme val="minor"/>
      </rPr>
      <t>各項目の詳細については提供サイトにてご説明しておりますのでご参照下さい。</t>
    </r>
    <r>
      <rPr>
        <sz val="11"/>
        <color theme="1"/>
        <rFont val="ＭＳ Ｐゴシック"/>
        <family val="2"/>
        <charset val="128"/>
        <scheme val="minor"/>
      </rPr>
      <t xml:space="preserve">
</t>
    </r>
    <r>
      <rPr>
        <b/>
        <sz val="11"/>
        <color theme="1"/>
        <rFont val="ＭＳ Ｐゴシック"/>
        <family val="3"/>
        <charset val="128"/>
        <scheme val="minor"/>
      </rPr>
      <t xml:space="preserve">≪提供サイト≫　『SHARE-NOTE シェアノート』 </t>
    </r>
    <rPh sb="0" eb="3">
      <t>カクコウモク</t>
    </rPh>
    <rPh sb="4" eb="6">
      <t>ショウサイ</t>
    </rPh>
    <rPh sb="11" eb="13">
      <t>テイキョウ</t>
    </rPh>
    <rPh sb="19" eb="21">
      <t>セツメイ</t>
    </rPh>
    <rPh sb="30" eb="32">
      <t>サンショウ</t>
    </rPh>
    <rPh sb="32" eb="33">
      <t>クダ</t>
    </rPh>
    <rPh sb="38" eb="40">
      <t>テイキョウ</t>
    </rPh>
    <phoneticPr fontId="2"/>
  </si>
  <si>
    <r>
      <t>ふるさと納税をした場合の計算については、確定申告を要さない</t>
    </r>
    <r>
      <rPr>
        <b/>
        <sz val="11"/>
        <color rgb="FFFF0000"/>
        <rFont val="ＭＳ Ｐゴシック"/>
        <family val="3"/>
        <charset val="128"/>
        <scheme val="minor"/>
      </rPr>
      <t>「ワンストップ特例」の適用を受けた方のみを対象</t>
    </r>
    <r>
      <rPr>
        <sz val="11"/>
        <color theme="1"/>
        <rFont val="ＭＳ Ｐゴシック"/>
        <family val="2"/>
        <charset val="128"/>
        <scheme val="minor"/>
      </rPr>
      <t xml:space="preserve">にしています。
</t>
    </r>
    <r>
      <rPr>
        <b/>
        <sz val="11"/>
        <color rgb="FFFF0000"/>
        <rFont val="ＭＳ Ｐゴシック"/>
        <family val="3"/>
        <charset val="128"/>
        <scheme val="minor"/>
      </rPr>
      <t>確定申告をした場合</t>
    </r>
    <r>
      <rPr>
        <sz val="11"/>
        <color theme="1"/>
        <rFont val="ＭＳ Ｐゴシック"/>
        <family val="2"/>
        <charset val="128"/>
        <scheme val="minor"/>
      </rPr>
      <t>のふるさと納税にかかる住民税の</t>
    </r>
    <r>
      <rPr>
        <b/>
        <sz val="11"/>
        <color rgb="FFFF0000"/>
        <rFont val="ＭＳ Ｐゴシック"/>
        <family val="3"/>
        <charset val="128"/>
        <scheme val="minor"/>
      </rPr>
      <t>税額控除計算は異なります</t>
    </r>
    <r>
      <rPr>
        <sz val="11"/>
        <color theme="1"/>
        <rFont val="ＭＳ Ｐゴシック"/>
        <family val="2"/>
        <charset val="128"/>
        <scheme val="minor"/>
      </rPr>
      <t>のでご注意下さい。</t>
    </r>
    <rPh sb="4" eb="6">
      <t>ノウゼイ</t>
    </rPh>
    <rPh sb="9" eb="11">
      <t>バアイ</t>
    </rPh>
    <rPh sb="12" eb="14">
      <t>ケイサン</t>
    </rPh>
    <rPh sb="20" eb="22">
      <t>カクテイ</t>
    </rPh>
    <rPh sb="22" eb="24">
      <t>シンコク</t>
    </rPh>
    <rPh sb="25" eb="26">
      <t>ヨウ</t>
    </rPh>
    <rPh sb="36" eb="38">
      <t>トクレイ</t>
    </rPh>
    <rPh sb="40" eb="42">
      <t>テキヨウ</t>
    </rPh>
    <rPh sb="43" eb="44">
      <t>ウ</t>
    </rPh>
    <rPh sb="46" eb="47">
      <t>カタ</t>
    </rPh>
    <rPh sb="50" eb="52">
      <t>タイショウ</t>
    </rPh>
    <rPh sb="60" eb="62">
      <t>カクテイ</t>
    </rPh>
    <rPh sb="62" eb="64">
      <t>シンコク</t>
    </rPh>
    <rPh sb="67" eb="69">
      <t>バアイ</t>
    </rPh>
    <rPh sb="74" eb="76">
      <t>ノウゼイ</t>
    </rPh>
    <rPh sb="80" eb="83">
      <t>ジュウミンゼイ</t>
    </rPh>
    <rPh sb="84" eb="86">
      <t>ゼイガク</t>
    </rPh>
    <rPh sb="86" eb="88">
      <t>コウジョ</t>
    </rPh>
    <rPh sb="88" eb="90">
      <t>ケイサン</t>
    </rPh>
    <rPh sb="91" eb="92">
      <t>コト</t>
    </rPh>
    <rPh sb="99" eb="101">
      <t>チュウイ</t>
    </rPh>
    <rPh sb="101" eb="102">
      <t>クダ</t>
    </rPh>
    <phoneticPr fontId="2"/>
  </si>
  <si>
    <t>当シートはご自身で入力をお願いしたいセルはオレンジ色となっています。それ以外のセルにはシートの保護機能により入力ができない様になっています。
オレンジ色のセル以外のセルは固定値か入力値に基づいた自動計算となっており、数値・計算式を変更することはできません。</t>
    <rPh sb="0" eb="1">
      <t>トウ</t>
    </rPh>
    <rPh sb="6" eb="8">
      <t>ジシン</t>
    </rPh>
    <rPh sb="9" eb="11">
      <t>ニュウリョク</t>
    </rPh>
    <rPh sb="13" eb="14">
      <t>ネガ</t>
    </rPh>
    <rPh sb="36" eb="38">
      <t>イガイ</t>
    </rPh>
    <rPh sb="47" eb="49">
      <t>ホゴ</t>
    </rPh>
    <rPh sb="49" eb="51">
      <t>キノウ</t>
    </rPh>
    <rPh sb="54" eb="56">
      <t>ニュウリョク</t>
    </rPh>
    <rPh sb="61" eb="62">
      <t>サマ</t>
    </rPh>
    <rPh sb="75" eb="76">
      <t>イロ</t>
    </rPh>
    <rPh sb="79" eb="81">
      <t>イガイ</t>
    </rPh>
    <rPh sb="85" eb="88">
      <t>コテイチ</t>
    </rPh>
    <rPh sb="89" eb="90">
      <t>ニュウ</t>
    </rPh>
    <rPh sb="111" eb="113">
      <t>ケイサン</t>
    </rPh>
    <rPh sb="113" eb="114">
      <t>シキ</t>
    </rPh>
    <phoneticPr fontId="2"/>
  </si>
  <si>
    <r>
      <t>当計算ファイルは、本シートを含めて８シートで構成されています。
入力は</t>
    </r>
    <r>
      <rPr>
        <b/>
        <sz val="11"/>
        <color rgb="FFFF6600"/>
        <rFont val="ＭＳ Ｐゴシック"/>
        <family val="3"/>
        <charset val="128"/>
        <scheme val="minor"/>
      </rPr>
      <t>「オレンジ色のタブ」の２シートのみ</t>
    </r>
    <r>
      <rPr>
        <sz val="11"/>
        <color theme="1"/>
        <rFont val="ＭＳ Ｐゴシック"/>
        <family val="2"/>
        <charset val="128"/>
        <scheme val="minor"/>
      </rPr>
      <t>です。
計算結果は</t>
    </r>
    <r>
      <rPr>
        <b/>
        <sz val="11"/>
        <color theme="4" tint="-0.249977111117893"/>
        <rFont val="ＭＳ Ｐゴシック"/>
        <family val="3"/>
        <charset val="128"/>
        <scheme val="minor"/>
      </rPr>
      <t>「青色のタブ」の１シートのみ</t>
    </r>
    <r>
      <rPr>
        <sz val="11"/>
        <color theme="1"/>
        <rFont val="ＭＳ Ｐゴシック"/>
        <family val="2"/>
        <charset val="128"/>
        <scheme val="minor"/>
      </rPr>
      <t>です。計算過程をご覧になりたい方はその他のシートをご参照下さい。</t>
    </r>
    <rPh sb="0" eb="1">
      <t>トウ</t>
    </rPh>
    <rPh sb="1" eb="3">
      <t>ケイサン</t>
    </rPh>
    <rPh sb="9" eb="10">
      <t>ホン</t>
    </rPh>
    <rPh sb="14" eb="15">
      <t>フク</t>
    </rPh>
    <rPh sb="22" eb="24">
      <t>コウセイ</t>
    </rPh>
    <rPh sb="32" eb="34">
      <t>ニュウリョク</t>
    </rPh>
    <rPh sb="40" eb="41">
      <t>イロ</t>
    </rPh>
    <rPh sb="56" eb="58">
      <t>ケイサン</t>
    </rPh>
    <rPh sb="58" eb="60">
      <t>ケッカ</t>
    </rPh>
    <rPh sb="62" eb="64">
      <t>アオイロ</t>
    </rPh>
    <rPh sb="78" eb="80">
      <t>ケイサン</t>
    </rPh>
    <rPh sb="80" eb="82">
      <t>カテイ</t>
    </rPh>
    <rPh sb="84" eb="85">
      <t>ラン</t>
    </rPh>
    <rPh sb="90" eb="91">
      <t>カタ</t>
    </rPh>
    <rPh sb="94" eb="95">
      <t>タ</t>
    </rPh>
    <rPh sb="101" eb="103">
      <t>サンショウ</t>
    </rPh>
    <rPh sb="103" eb="104">
      <t>クダ</t>
    </rPh>
    <phoneticPr fontId="2"/>
  </si>
  <si>
    <t>上記を理解したのでデータの入力を始める</t>
    <rPh sb="0" eb="2">
      <t>ジョウキ</t>
    </rPh>
    <rPh sb="3" eb="5">
      <t>リカイ</t>
    </rPh>
    <rPh sb="13" eb="15">
      <t>ニュウリョク</t>
    </rPh>
    <rPh sb="16" eb="17">
      <t>ハジ</t>
    </rPh>
    <phoneticPr fontId="2"/>
  </si>
  <si>
    <t>住宅借入金等特別控除の適用のある場合には以下のケースを計算対象外としています。
　①適用初年度で確定申告を要する場合　　②新築で適用を受けた後に増築でも適用を受ける等複数の適用を受けている場合</t>
    <rPh sb="0" eb="2">
      <t>ジュウタク</t>
    </rPh>
    <rPh sb="2" eb="4">
      <t>カリイレ</t>
    </rPh>
    <rPh sb="4" eb="5">
      <t>キン</t>
    </rPh>
    <rPh sb="5" eb="6">
      <t>ナド</t>
    </rPh>
    <rPh sb="6" eb="8">
      <t>トクベツ</t>
    </rPh>
    <rPh sb="8" eb="10">
      <t>コウジョ</t>
    </rPh>
    <rPh sb="11" eb="13">
      <t>テキヨウ</t>
    </rPh>
    <rPh sb="16" eb="18">
      <t>バアイ</t>
    </rPh>
    <rPh sb="20" eb="22">
      <t>イカ</t>
    </rPh>
    <rPh sb="27" eb="29">
      <t>ケイサン</t>
    </rPh>
    <rPh sb="29" eb="32">
      <t>タイショウガイ</t>
    </rPh>
    <rPh sb="42" eb="44">
      <t>テキヨウ</t>
    </rPh>
    <rPh sb="44" eb="47">
      <t>ショネンド</t>
    </rPh>
    <rPh sb="48" eb="50">
      <t>カクテイ</t>
    </rPh>
    <rPh sb="50" eb="52">
      <t>シンコク</t>
    </rPh>
    <rPh sb="53" eb="54">
      <t>ヨウ</t>
    </rPh>
    <rPh sb="56" eb="58">
      <t>バアイ</t>
    </rPh>
    <rPh sb="61" eb="63">
      <t>シンチク</t>
    </rPh>
    <rPh sb="64" eb="66">
      <t>テキヨウ</t>
    </rPh>
    <rPh sb="67" eb="68">
      <t>ウ</t>
    </rPh>
    <rPh sb="70" eb="71">
      <t>ノチ</t>
    </rPh>
    <rPh sb="72" eb="74">
      <t>ゾウチク</t>
    </rPh>
    <rPh sb="76" eb="78">
      <t>テキヨウ</t>
    </rPh>
    <rPh sb="79" eb="80">
      <t>ウ</t>
    </rPh>
    <rPh sb="82" eb="83">
      <t>ナド</t>
    </rPh>
    <rPh sb="83" eb="85">
      <t>フクスウ</t>
    </rPh>
    <rPh sb="86" eb="88">
      <t>テキヨウ</t>
    </rPh>
    <rPh sb="89" eb="90">
      <t>ウ</t>
    </rPh>
    <rPh sb="94" eb="96">
      <t>バアイ</t>
    </rPh>
    <phoneticPr fontId="2"/>
  </si>
  <si>
    <t>税額控除前所得割額</t>
    <rPh sb="0" eb="2">
      <t>ゼイガク</t>
    </rPh>
    <rPh sb="2" eb="4">
      <t>コウジョ</t>
    </rPh>
    <rPh sb="4" eb="5">
      <t>マエ</t>
    </rPh>
    <rPh sb="5" eb="7">
      <t>ショトク</t>
    </rPh>
    <rPh sb="7" eb="8">
      <t>ワリ</t>
    </rPh>
    <rPh sb="8" eb="9">
      <t>ガク</t>
    </rPh>
    <phoneticPr fontId="2"/>
  </si>
  <si>
    <t>税額控除額</t>
    <rPh sb="0" eb="2">
      <t>ゼイガク</t>
    </rPh>
    <rPh sb="2" eb="4">
      <t>コウジョ</t>
    </rPh>
    <rPh sb="4" eb="5">
      <t>ガク</t>
    </rPh>
    <phoneticPr fontId="2"/>
  </si>
  <si>
    <t>所得割額</t>
    <rPh sb="0" eb="2">
      <t>ショトク</t>
    </rPh>
    <rPh sb="2" eb="3">
      <t>ワリ</t>
    </rPh>
    <rPh sb="3" eb="4">
      <t>ガク</t>
    </rPh>
    <phoneticPr fontId="2"/>
  </si>
  <si>
    <t>均等割額</t>
    <rPh sb="0" eb="3">
      <t>キントウワ</t>
    </rPh>
    <rPh sb="3" eb="4">
      <t>ガク</t>
    </rPh>
    <phoneticPr fontId="2"/>
  </si>
  <si>
    <t>特別徴収税額</t>
    <rPh sb="0" eb="2">
      <t>トクベツ</t>
    </rPh>
    <rPh sb="2" eb="4">
      <t>チョウシュウ</t>
    </rPh>
    <rPh sb="4" eb="6">
      <t>ゼイガク</t>
    </rPh>
    <phoneticPr fontId="2"/>
  </si>
  <si>
    <t>控除不足額</t>
    <rPh sb="0" eb="2">
      <t>コウジョ</t>
    </rPh>
    <rPh sb="2" eb="4">
      <t>フソク</t>
    </rPh>
    <rPh sb="4" eb="5">
      <t>ガク</t>
    </rPh>
    <phoneticPr fontId="2"/>
  </si>
  <si>
    <t>既充当額</t>
    <rPh sb="0" eb="1">
      <t>キ</t>
    </rPh>
    <rPh sb="1" eb="3">
      <t>ジュウトウ</t>
    </rPh>
    <rPh sb="3" eb="4">
      <t>ガク</t>
    </rPh>
    <phoneticPr fontId="2"/>
  </si>
  <si>
    <t>変更前税額</t>
    <rPh sb="0" eb="2">
      <t>ヘンコウ</t>
    </rPh>
    <rPh sb="2" eb="3">
      <t>マエ</t>
    </rPh>
    <rPh sb="3" eb="5">
      <t>ゼイガク</t>
    </rPh>
    <phoneticPr fontId="2"/>
  </si>
  <si>
    <t>変更月</t>
    <rPh sb="0" eb="2">
      <t>ヘンコウ</t>
    </rPh>
    <rPh sb="2" eb="3">
      <t>ツキ</t>
    </rPh>
    <phoneticPr fontId="2"/>
  </si>
  <si>
    <t>市町村</t>
    <rPh sb="0" eb="3">
      <t>シチョウソン</t>
    </rPh>
    <phoneticPr fontId="2"/>
  </si>
  <si>
    <t>税額</t>
    <rPh sb="0" eb="2">
      <t>ゼイガク</t>
    </rPh>
    <phoneticPr fontId="2"/>
  </si>
  <si>
    <t>納付額</t>
    <rPh sb="0" eb="2">
      <t>ノウフ</t>
    </rPh>
    <rPh sb="2" eb="3">
      <t>ガク</t>
    </rPh>
    <phoneticPr fontId="2"/>
  </si>
  <si>
    <t>6月分</t>
    <rPh sb="1" eb="3">
      <t>ガツブン</t>
    </rPh>
    <phoneticPr fontId="2"/>
  </si>
  <si>
    <t>7月分</t>
    <rPh sb="1" eb="3">
      <t>ガツブン</t>
    </rPh>
    <phoneticPr fontId="2"/>
  </si>
  <si>
    <t>8月分</t>
    <rPh sb="1" eb="3">
      <t>ガツブン</t>
    </rPh>
    <phoneticPr fontId="2"/>
  </si>
  <si>
    <t>9月分</t>
    <rPh sb="1" eb="3">
      <t>ガツブン</t>
    </rPh>
    <phoneticPr fontId="2"/>
  </si>
  <si>
    <t>10月分</t>
    <rPh sb="2" eb="4">
      <t>ガツブン</t>
    </rPh>
    <phoneticPr fontId="2"/>
  </si>
  <si>
    <t>11月分</t>
    <rPh sb="2" eb="4">
      <t>ガツブン</t>
    </rPh>
    <phoneticPr fontId="2"/>
  </si>
  <si>
    <t>12月分</t>
    <rPh sb="2" eb="4">
      <t>ガツブン</t>
    </rPh>
    <phoneticPr fontId="2"/>
  </si>
  <si>
    <t>1月分</t>
    <rPh sb="1" eb="3">
      <t>ガツブン</t>
    </rPh>
    <phoneticPr fontId="2"/>
  </si>
  <si>
    <t>2月分</t>
    <rPh sb="1" eb="3">
      <t>ガツブン</t>
    </rPh>
    <phoneticPr fontId="2"/>
  </si>
  <si>
    <t>3月分</t>
    <rPh sb="1" eb="3">
      <t>ガツブン</t>
    </rPh>
    <phoneticPr fontId="2"/>
  </si>
  <si>
    <t>4月分</t>
    <rPh sb="1" eb="3">
      <t>ガツブン</t>
    </rPh>
    <phoneticPr fontId="2"/>
  </si>
  <si>
    <t>5月分</t>
    <rPh sb="1" eb="3">
      <t>ガツブン</t>
    </rPh>
    <phoneticPr fontId="2"/>
  </si>
  <si>
    <t>都道府県</t>
    <rPh sb="0" eb="1">
      <t>ト</t>
    </rPh>
    <rPh sb="1" eb="4">
      <t>ドウフケン</t>
    </rPh>
    <phoneticPr fontId="2"/>
  </si>
  <si>
    <t>既納付額</t>
    <rPh sb="0" eb="1">
      <t>キ</t>
    </rPh>
    <rPh sb="1" eb="3">
      <t>ノウフ</t>
    </rPh>
    <rPh sb="3" eb="4">
      <t>ガク</t>
    </rPh>
    <phoneticPr fontId="2"/>
  </si>
  <si>
    <t>月</t>
    <rPh sb="0" eb="1">
      <t>ガツ</t>
    </rPh>
    <phoneticPr fontId="2"/>
  </si>
  <si>
    <t>④</t>
    <phoneticPr fontId="2"/>
  </si>
  <si>
    <t>⑤</t>
    <phoneticPr fontId="2"/>
  </si>
  <si>
    <t>⑥</t>
    <phoneticPr fontId="2"/>
  </si>
  <si>
    <t>⑦</t>
    <phoneticPr fontId="2"/>
  </si>
  <si>
    <t>⑧</t>
    <phoneticPr fontId="2"/>
  </si>
  <si>
    <t>⑨</t>
    <phoneticPr fontId="2"/>
  </si>
  <si>
    <t>⑪</t>
    <phoneticPr fontId="2"/>
  </si>
  <si>
    <t>⑩</t>
    <phoneticPr fontId="2"/>
  </si>
  <si>
    <t>⑫</t>
    <phoneticPr fontId="2"/>
  </si>
  <si>
    <t>差引納付額（⑧-⑪-⑨, ⑩）</t>
    <rPh sb="0" eb="2">
      <t>サシヒキ</t>
    </rPh>
    <rPh sb="2" eb="4">
      <t>ノウフ</t>
    </rPh>
    <rPh sb="4" eb="5">
      <t>ガク</t>
    </rPh>
    <phoneticPr fontId="2"/>
  </si>
  <si>
    <t>増減額（⑧－⑫）</t>
    <rPh sb="0" eb="3">
      <t>ゾウゲンガク</t>
    </rPh>
    <phoneticPr fontId="2"/>
  </si>
  <si>
    <t>合計</t>
    <rPh sb="0" eb="2">
      <t>ゴウケイ</t>
    </rPh>
    <phoneticPr fontId="2"/>
  </si>
  <si>
    <t>2019年 住民税　計算結果</t>
    <rPh sb="4" eb="5">
      <t>ネン</t>
    </rPh>
    <rPh sb="6" eb="9">
      <t>ジュウミンゼイ</t>
    </rPh>
    <rPh sb="10" eb="12">
      <t>ケイサン</t>
    </rPh>
    <rPh sb="12" eb="14">
      <t>ケッカ</t>
    </rPh>
    <phoneticPr fontId="2"/>
  </si>
  <si>
    <t>http://share-note.info/resident-tax-simulation-withholding-slip</t>
    <phoneticPr fontId="2"/>
  </si>
  <si>
    <t>入力シートの「住民税率」は「原則税率と異なる自治体にお住まいの方（名古屋市や横浜市等）」以外は初期値をそのままご利用下さい。</t>
    <rPh sb="0" eb="2">
      <t>ニュウリョク</t>
    </rPh>
    <rPh sb="7" eb="10">
      <t>ジュウミンゼイ</t>
    </rPh>
    <rPh sb="10" eb="11">
      <t>リツ</t>
    </rPh>
    <rPh sb="14" eb="16">
      <t>ゲンソク</t>
    </rPh>
    <rPh sb="16" eb="18">
      <t>ゼイリツ</t>
    </rPh>
    <rPh sb="19" eb="20">
      <t>コト</t>
    </rPh>
    <rPh sb="22" eb="25">
      <t>ジチタイ</t>
    </rPh>
    <rPh sb="27" eb="28">
      <t>ス</t>
    </rPh>
    <rPh sb="31" eb="32">
      <t>カタ</t>
    </rPh>
    <rPh sb="33" eb="37">
      <t>ナゴヤシ</t>
    </rPh>
    <rPh sb="38" eb="41">
      <t>ヨコハマシ</t>
    </rPh>
    <rPh sb="41" eb="42">
      <t>ナド</t>
    </rPh>
    <rPh sb="44" eb="46">
      <t>イガイ</t>
    </rPh>
    <rPh sb="47" eb="50">
      <t>ショキチ</t>
    </rPh>
    <rPh sb="56" eb="58">
      <t>リヨウ</t>
    </rPh>
    <rPh sb="58" eb="59">
      <t>クダ</t>
    </rPh>
    <phoneticPr fontId="2"/>
  </si>
  <si>
    <r>
      <t>住民税率確認サイト　「</t>
    </r>
    <r>
      <rPr>
        <b/>
        <sz val="12"/>
        <color theme="0"/>
        <rFont val="ＭＳ Ｐゴシック"/>
        <family val="3"/>
        <charset val="128"/>
        <scheme val="minor"/>
      </rPr>
      <t>所得税・住民税簡易計算機」</t>
    </r>
    <rPh sb="0" eb="3">
      <t>ジュウミンゼイ</t>
    </rPh>
    <rPh sb="3" eb="4">
      <t>リツ</t>
    </rPh>
    <rPh sb="4" eb="6">
      <t>カクニン</t>
    </rPh>
    <rPh sb="11" eb="14">
      <t>ショトクゼイ</t>
    </rPh>
    <rPh sb="15" eb="18">
      <t>ジュウミンゼイ</t>
    </rPh>
    <rPh sb="18" eb="20">
      <t>カンイ</t>
    </rPh>
    <rPh sb="20" eb="23">
      <t>ケイサンキ</t>
    </rPh>
    <phoneticPr fontId="2"/>
  </si>
  <si>
    <t>住民税の税率は原則は上の表の様になっています。
しかしながら、一部の自治体では条例に基づいて若干の増減をしています。
以下のサイトで自治体ごとの正確な税率が確認できます。
こちらのサイトで確認の上、左上の入力フォームにお住いの自治体の税率を入力して下さい。</t>
    <rPh sb="10" eb="11">
      <t>ウエ</t>
    </rPh>
    <rPh sb="12" eb="13">
      <t>ヒョウ</t>
    </rPh>
    <rPh sb="31" eb="33">
      <t>イチブ</t>
    </rPh>
    <rPh sb="34" eb="37">
      <t>ジチタイ</t>
    </rPh>
    <rPh sb="39" eb="41">
      <t>ジョウレイ</t>
    </rPh>
    <rPh sb="42" eb="43">
      <t>モト</t>
    </rPh>
    <rPh sb="46" eb="48">
      <t>ジャッカン</t>
    </rPh>
    <rPh sb="49" eb="51">
      <t>ゾウゲン</t>
    </rPh>
    <rPh sb="59" eb="61">
      <t>イカ</t>
    </rPh>
    <rPh sb="66" eb="69">
      <t>ジチタイ</t>
    </rPh>
    <rPh sb="72" eb="74">
      <t>セイカク</t>
    </rPh>
    <rPh sb="75" eb="77">
      <t>ゼイリツ</t>
    </rPh>
    <rPh sb="78" eb="80">
      <t>カクニン</t>
    </rPh>
    <rPh sb="94" eb="96">
      <t>カクニン</t>
    </rPh>
    <rPh sb="97" eb="98">
      <t>ウエ</t>
    </rPh>
    <rPh sb="99" eb="101">
      <t>ヒダリウエ</t>
    </rPh>
    <rPh sb="102" eb="104">
      <t>ニュウリョク</t>
    </rPh>
    <rPh sb="110" eb="111">
      <t>スマ</t>
    </rPh>
    <rPh sb="113" eb="116">
      <t>ジチタイ</t>
    </rPh>
    <rPh sb="117" eb="119">
      <t>ゼイリツ</t>
    </rPh>
    <rPh sb="120" eb="122">
      <t>ニュウリョク</t>
    </rPh>
    <rPh sb="124" eb="125">
      <t>クダ</t>
    </rPh>
    <phoneticPr fontId="2"/>
  </si>
  <si>
    <t>2018年（平成30年）　年末調整計算シート</t>
    <rPh sb="4" eb="5">
      <t>ネン</t>
    </rPh>
    <rPh sb="6" eb="8">
      <t>ヘイセイ</t>
    </rPh>
    <rPh sb="10" eb="11">
      <t>ネン</t>
    </rPh>
    <rPh sb="13" eb="15">
      <t>ネンマツ</t>
    </rPh>
    <rPh sb="15" eb="17">
      <t>チョウセイ</t>
    </rPh>
    <rPh sb="17" eb="19">
      <t>ケイサン</t>
    </rPh>
    <phoneticPr fontId="2"/>
  </si>
  <si>
    <t>2019年（平成31年）　住民税所得割額 計算シート</t>
    <rPh sb="4" eb="5">
      <t>ネン</t>
    </rPh>
    <rPh sb="6" eb="8">
      <t>ヘイセイ</t>
    </rPh>
    <rPh sb="10" eb="11">
      <t>ネン</t>
    </rPh>
    <rPh sb="13" eb="15">
      <t>ジュウミン</t>
    </rPh>
    <rPh sb="15" eb="16">
      <t>ゼイ</t>
    </rPh>
    <rPh sb="16" eb="18">
      <t>ショトク</t>
    </rPh>
    <rPh sb="18" eb="19">
      <t>ワリ</t>
    </rPh>
    <rPh sb="19" eb="20">
      <t>ガク</t>
    </rPh>
    <rPh sb="21" eb="23">
      <t>ケイサン</t>
    </rPh>
    <phoneticPr fontId="2"/>
  </si>
  <si>
    <t>2018年納税</t>
    <rPh sb="4" eb="5">
      <t>ネン</t>
    </rPh>
    <rPh sb="5" eb="7">
      <t>ノウゼイ</t>
    </rPh>
    <phoneticPr fontId="2"/>
  </si>
  <si>
    <t>※2
ふるさと納税のワンストップ特例の適用は、納税先自治体が5ヶ所までとなっています。</t>
    <rPh sb="7" eb="9">
      <t>ノウゼイ</t>
    </rPh>
    <rPh sb="16" eb="18">
      <t>トクレイ</t>
    </rPh>
    <rPh sb="19" eb="21">
      <t>テキヨウ</t>
    </rPh>
    <rPh sb="23" eb="25">
      <t>ノウゼイ</t>
    </rPh>
    <rPh sb="25" eb="26">
      <t>サキ</t>
    </rPh>
    <rPh sb="26" eb="29">
      <t>ジチタイ</t>
    </rPh>
    <rPh sb="32" eb="33">
      <t>ショ</t>
    </rPh>
    <phoneticPr fontId="2"/>
  </si>
  <si>
    <t>※１
ワンストップ特例適用の無い「ふるさと納税」は確定申告が必要です。
従いまして、当シートによる計算はできません。</t>
    <rPh sb="9" eb="11">
      <t>トクレイ</t>
    </rPh>
    <rPh sb="11" eb="13">
      <t>テキヨウ</t>
    </rPh>
    <rPh sb="14" eb="15">
      <t>ナ</t>
    </rPh>
    <rPh sb="21" eb="23">
      <t>ノウゼイ</t>
    </rPh>
    <rPh sb="25" eb="27">
      <t>カクテイ</t>
    </rPh>
    <rPh sb="27" eb="29">
      <t>シンコク</t>
    </rPh>
    <rPh sb="30" eb="32">
      <t>ヒツヨウ</t>
    </rPh>
    <rPh sb="36" eb="37">
      <t>シタガ</t>
    </rPh>
    <rPh sb="42" eb="43">
      <t>トウ</t>
    </rPh>
    <rPh sb="49" eb="51">
      <t>ケイサン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</si>
</sst>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76" formatCode="#,##0;&quot;▲ &quot;#,##0"/>
    <numFmt numFmtId="177" formatCode="#,##0&quot;円&quot;"/>
    <numFmt numFmtId="178" formatCode="#,##0;&quot;△&quot;#,##0"/>
    <numFmt numFmtId="179" formatCode="000000000000"/>
    <numFmt numFmtId="180" formatCode="m"/>
    <numFmt numFmtId="181" formatCode="d"/>
    <numFmt numFmtId="182" formatCode="[$-411]e"/>
    <numFmt numFmtId="183" formatCode="#,##0&quot;人&quot;"/>
    <numFmt numFmtId="184" formatCode="&quot;平成&quot;0&quot;年&quot;"/>
    <numFmt numFmtId="185" formatCode="0&quot;月&quot;"/>
    <numFmt numFmtId="186" formatCode="0&quot;日&quot;"/>
    <numFmt numFmtId="187" formatCode="0&quot;年&quot;"/>
    <numFmt numFmtId="188" formatCode="0.0%"/>
    <numFmt numFmtId="189" formatCode="0.000%"/>
  </numFmts>
  <fonts count="70" x14ac:knownFonts="1">
    <font>
      <sz val="11"/>
      <color theme="1"/>
      <name val="ＭＳ Ｐゴシック"/>
      <family val="2"/>
      <charset val="128"/>
      <scheme val="minor"/>
    </font>
    <font>
      <b/>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12"/>
      <color theme="0"/>
      <name val="ＭＳ Ｐゴシック"/>
      <family val="2"/>
      <charset val="128"/>
      <scheme val="minor"/>
    </font>
    <font>
      <b/>
      <sz val="12"/>
      <color theme="0"/>
      <name val="ＭＳ Ｐゴシック"/>
      <family val="3"/>
      <charset val="128"/>
      <scheme val="minor"/>
    </font>
    <font>
      <sz val="11"/>
      <color theme="0"/>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2"/>
      <color theme="1"/>
      <name val="ＭＳ Ｐゴシック"/>
      <family val="3"/>
      <charset val="128"/>
      <scheme val="minor"/>
    </font>
    <font>
      <b/>
      <sz val="16"/>
      <color theme="0"/>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6"/>
      <color theme="1"/>
      <name val="ＭＳ Ｐゴシック"/>
      <family val="2"/>
      <charset val="128"/>
      <scheme val="minor"/>
    </font>
    <font>
      <b/>
      <sz val="14"/>
      <color theme="1"/>
      <name val="ＭＳ Ｐゴシック"/>
      <family val="3"/>
      <charset val="128"/>
      <scheme val="minor"/>
    </font>
    <font>
      <b/>
      <sz val="11"/>
      <color rgb="FFFF0000"/>
      <name val="ＭＳ Ｐゴシック"/>
      <family val="3"/>
      <charset val="128"/>
      <scheme val="minor"/>
    </font>
    <font>
      <b/>
      <sz val="16"/>
      <color theme="0"/>
      <name val="ＭＳ Ｐゴシック"/>
      <family val="2"/>
      <charset val="128"/>
      <scheme val="minor"/>
    </font>
    <font>
      <b/>
      <sz val="8"/>
      <color theme="1"/>
      <name val="ＭＳ Ｐゴシック"/>
      <family val="3"/>
      <charset val="128"/>
      <scheme val="minor"/>
    </font>
    <font>
      <b/>
      <sz val="11"/>
      <color theme="0"/>
      <name val="ＭＳ Ｐゴシック"/>
      <family val="3"/>
      <charset val="128"/>
      <scheme val="minor"/>
    </font>
    <font>
      <u/>
      <sz val="11"/>
      <color theme="10"/>
      <name val="ＭＳ Ｐゴシック"/>
      <family val="2"/>
      <charset val="128"/>
      <scheme val="minor"/>
    </font>
    <font>
      <b/>
      <u/>
      <sz val="11"/>
      <color theme="1"/>
      <name val="ＭＳ Ｐゴシック"/>
      <family val="3"/>
      <charset val="128"/>
      <scheme val="minor"/>
    </font>
    <font>
      <b/>
      <u/>
      <sz val="12"/>
      <color theme="0"/>
      <name val="ＭＳ Ｐゴシック"/>
      <family val="2"/>
      <charset val="128"/>
      <scheme val="minor"/>
    </font>
    <font>
      <b/>
      <u/>
      <sz val="12"/>
      <color theme="0"/>
      <name val="ＭＳ Ｐゴシック"/>
      <family val="3"/>
      <charset val="128"/>
      <scheme val="minor"/>
    </font>
    <font>
      <sz val="11"/>
      <color theme="1"/>
      <name val="ＭＳ Ｐゴシック"/>
      <family val="2"/>
      <charset val="128"/>
      <scheme val="minor"/>
    </font>
    <font>
      <b/>
      <sz val="11"/>
      <color theme="0"/>
      <name val="ＭＳ Ｐゴシック"/>
      <family val="2"/>
      <charset val="128"/>
      <scheme val="minor"/>
    </font>
    <font>
      <sz val="11"/>
      <color theme="0"/>
      <name val="ＭＳ Ｐゴシック"/>
      <family val="2"/>
      <charset val="128"/>
      <scheme val="minor"/>
    </font>
    <font>
      <sz val="10"/>
      <name val="ＭＳ Ｐ明朝"/>
      <family val="1"/>
      <charset val="128"/>
    </font>
    <font>
      <sz val="12"/>
      <name val="MS UI Gothic"/>
      <family val="3"/>
      <charset val="128"/>
    </font>
    <font>
      <sz val="13"/>
      <name val="MS UI Gothic"/>
      <family val="3"/>
      <charset val="128"/>
    </font>
    <font>
      <sz val="14"/>
      <name val="MS UI Gothic"/>
      <family val="3"/>
      <charset val="128"/>
    </font>
    <font>
      <sz val="10"/>
      <name val="MS UI Gothic"/>
      <family val="3"/>
      <charset val="128"/>
    </font>
    <font>
      <b/>
      <sz val="10"/>
      <name val="MS UI Gothic"/>
      <family val="3"/>
      <charset val="128"/>
    </font>
    <font>
      <b/>
      <sz val="28"/>
      <name val="MS UI Gothic"/>
      <family val="3"/>
      <charset val="128"/>
    </font>
    <font>
      <sz val="18"/>
      <color indexed="8"/>
      <name val="MS UI Gothic"/>
      <family val="3"/>
      <charset val="128"/>
    </font>
    <font>
      <sz val="28"/>
      <name val="MS UI Gothic"/>
      <family val="3"/>
      <charset val="128"/>
    </font>
    <font>
      <sz val="20"/>
      <color indexed="8"/>
      <name val="MS UI Gothic"/>
      <family val="3"/>
      <charset val="128"/>
    </font>
    <font>
      <b/>
      <sz val="20"/>
      <color indexed="8"/>
      <name val="MS UI Gothic"/>
      <family val="3"/>
      <charset val="128"/>
    </font>
    <font>
      <sz val="6"/>
      <name val="ＭＳ Ｐ明朝"/>
      <family val="1"/>
      <charset val="128"/>
    </font>
    <font>
      <sz val="24"/>
      <name val="MS UI Gothic"/>
      <family val="3"/>
      <charset val="128"/>
    </font>
    <font>
      <b/>
      <sz val="24"/>
      <color indexed="8"/>
      <name val="MS UI Gothic"/>
      <family val="3"/>
      <charset val="128"/>
    </font>
    <font>
      <sz val="9"/>
      <name val="MS UI Gothic"/>
      <family val="3"/>
      <charset val="128"/>
    </font>
    <font>
      <sz val="20"/>
      <name val="MS UI Gothic"/>
      <family val="3"/>
      <charset val="128"/>
    </font>
    <font>
      <sz val="17"/>
      <name val="MS UI Gothic"/>
      <family val="3"/>
      <charset val="128"/>
    </font>
    <font>
      <sz val="18"/>
      <name val="MS UI Gothic"/>
      <family val="3"/>
      <charset val="128"/>
    </font>
    <font>
      <sz val="16"/>
      <name val="MS UI Gothic"/>
      <family val="3"/>
      <charset val="128"/>
    </font>
    <font>
      <sz val="6"/>
      <name val="ＭＳ Ｐゴシック"/>
      <family val="3"/>
      <charset val="128"/>
    </font>
    <font>
      <sz val="14"/>
      <color indexed="8"/>
      <name val="MS UI Gothic"/>
      <family val="3"/>
      <charset val="128"/>
    </font>
    <font>
      <sz val="11"/>
      <name val="MS UI Gothic"/>
      <family val="3"/>
      <charset val="128"/>
    </font>
    <font>
      <sz val="7"/>
      <name val="MS UI Gothic"/>
      <family val="3"/>
      <charset val="128"/>
    </font>
    <font>
      <sz val="11"/>
      <color indexed="53"/>
      <name val="MS UI Gothic"/>
      <family val="3"/>
      <charset val="128"/>
    </font>
    <font>
      <sz val="16"/>
      <color indexed="8"/>
      <name val="MS UI Gothic"/>
      <family val="3"/>
      <charset val="128"/>
    </font>
    <font>
      <sz val="12"/>
      <color indexed="8"/>
      <name val="MS UI Gothic"/>
      <family val="3"/>
      <charset val="128"/>
    </font>
    <font>
      <sz val="10"/>
      <color indexed="8"/>
      <name val="MS UI Gothic"/>
      <family val="3"/>
      <charset val="128"/>
    </font>
    <font>
      <b/>
      <sz val="20"/>
      <color theme="0"/>
      <name val="MS UI Gothic"/>
      <family val="3"/>
      <charset val="128"/>
    </font>
    <font>
      <b/>
      <sz val="16"/>
      <color theme="0"/>
      <name val="MS UI Gothic"/>
      <family val="3"/>
      <charset val="128"/>
    </font>
    <font>
      <b/>
      <sz val="14"/>
      <color theme="0"/>
      <name val="MS UI Gothic"/>
      <family val="3"/>
      <charset val="128"/>
    </font>
    <font>
      <b/>
      <sz val="18"/>
      <color theme="0"/>
      <name val="MS UI Gothic"/>
      <family val="3"/>
      <charset val="128"/>
    </font>
    <font>
      <sz val="12"/>
      <color theme="1"/>
      <name val="ＭＳ Ｐゴシック"/>
      <family val="2"/>
      <charset val="128"/>
      <scheme val="minor"/>
    </font>
    <font>
      <b/>
      <sz val="14"/>
      <color theme="1"/>
      <name val="MS UI Gothic"/>
      <family val="3"/>
      <charset val="128"/>
    </font>
    <font>
      <b/>
      <sz val="10"/>
      <color theme="1"/>
      <name val="ＭＳ Ｐゴシック"/>
      <family val="3"/>
      <charset val="128"/>
      <scheme val="minor"/>
    </font>
    <font>
      <b/>
      <sz val="11"/>
      <color theme="1"/>
      <name val="ＭＳ Ｐゴシック"/>
      <family val="3"/>
      <charset val="128"/>
      <scheme val="major"/>
    </font>
    <font>
      <sz val="11"/>
      <color theme="1"/>
      <name val="ＭＳ Ｐゴシック"/>
      <family val="3"/>
      <charset val="128"/>
      <scheme val="major"/>
    </font>
    <font>
      <b/>
      <sz val="16"/>
      <color theme="1"/>
      <name val="MS UI Gothic"/>
      <family val="3"/>
      <charset val="128"/>
    </font>
    <font>
      <b/>
      <sz val="11"/>
      <color theme="0"/>
      <name val="MS UI Gothic"/>
      <family val="3"/>
      <charset val="128"/>
    </font>
    <font>
      <b/>
      <sz val="10"/>
      <color theme="0"/>
      <name val="MS UI Gothic"/>
      <family val="3"/>
      <charset val="128"/>
    </font>
    <font>
      <b/>
      <sz val="10"/>
      <color theme="0"/>
      <name val="ＭＳ Ｐゴシック"/>
      <family val="2"/>
      <charset val="128"/>
      <scheme val="minor"/>
    </font>
    <font>
      <b/>
      <sz val="11"/>
      <color rgb="FFFF6600"/>
      <name val="ＭＳ Ｐゴシック"/>
      <family val="3"/>
      <charset val="128"/>
      <scheme val="minor"/>
    </font>
    <font>
      <b/>
      <sz val="11"/>
      <color theme="4" tint="-0.249977111117893"/>
      <name val="ＭＳ Ｐゴシック"/>
      <family val="3"/>
      <charset val="128"/>
      <scheme val="minor"/>
    </font>
    <font>
      <b/>
      <u/>
      <sz val="12"/>
      <color theme="4" tint="-0.499984740745262"/>
      <name val="ＭＳ Ｐゴシック"/>
      <family val="2"/>
      <charset val="128"/>
      <scheme val="minor"/>
    </font>
    <font>
      <b/>
      <u/>
      <sz val="11"/>
      <color theme="0"/>
      <name val="ＭＳ Ｐゴシック"/>
      <family val="3"/>
      <charset val="128"/>
      <scheme val="minor"/>
    </font>
  </fonts>
  <fills count="28">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9"/>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3" tint="-0.249977111117893"/>
        <bgColor indexed="64"/>
      </patternFill>
    </fill>
    <fill>
      <patternFill patternType="solid">
        <fgColor theme="7" tint="0.59999389629810485"/>
        <bgColor indexed="64"/>
      </patternFill>
    </fill>
    <fill>
      <patternFill patternType="solid">
        <fgColor theme="8" tint="0.5999633777886288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0070C0"/>
        <bgColor indexed="64"/>
      </patternFill>
    </fill>
    <fill>
      <patternFill patternType="solid">
        <fgColor theme="9" tint="-0.24994659260841701"/>
        <bgColor indexed="64"/>
      </patternFill>
    </fill>
    <fill>
      <patternFill patternType="solid">
        <fgColor theme="3" tint="0.39997558519241921"/>
        <bgColor indexed="64"/>
      </patternFill>
    </fill>
    <fill>
      <patternFill patternType="solid">
        <fgColor theme="0" tint="-0.499984740745262"/>
        <bgColor indexed="64"/>
      </patternFill>
    </fill>
    <fill>
      <patternFill patternType="solid">
        <fgColor rgb="FFFF6600"/>
        <bgColor indexed="64"/>
      </patternFill>
    </fill>
    <fill>
      <patternFill patternType="solid">
        <fgColor theme="6" tint="-0.499984740745262"/>
        <bgColor indexed="64"/>
      </patternFill>
    </fill>
    <fill>
      <patternFill patternType="solid">
        <fgColor rgb="FFC00000"/>
        <bgColor indexed="64"/>
      </patternFill>
    </fill>
    <fill>
      <patternFill patternType="solid">
        <fgColor theme="9" tint="0.59996337778862885"/>
        <bgColor indexed="64"/>
      </patternFill>
    </fill>
    <fill>
      <patternFill patternType="solid">
        <fgColor theme="4" tint="-0.249977111117893"/>
        <bgColor indexed="64"/>
      </patternFill>
    </fill>
    <fill>
      <patternFill patternType="solid">
        <fgColor theme="8" tint="-0.24994659260841701"/>
        <bgColor indexed="64"/>
      </patternFill>
    </fill>
  </fills>
  <borders count="299">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double">
        <color auto="1"/>
      </left>
      <right style="double">
        <color auto="1"/>
      </right>
      <top style="hair">
        <color auto="1"/>
      </top>
      <bottom style="hair">
        <color auto="1"/>
      </bottom>
      <diagonal/>
    </border>
    <border>
      <left style="medium">
        <color auto="1"/>
      </left>
      <right style="hair">
        <color auto="1"/>
      </right>
      <top style="medium">
        <color auto="1"/>
      </top>
      <bottom/>
      <diagonal/>
    </border>
    <border>
      <left style="hair">
        <color auto="1"/>
      </left>
      <right style="hair">
        <color auto="1"/>
      </right>
      <top style="medium">
        <color auto="1"/>
      </top>
      <bottom/>
      <diagonal/>
    </border>
    <border>
      <left/>
      <right style="hair">
        <color auto="1"/>
      </right>
      <top style="medium">
        <color auto="1"/>
      </top>
      <bottom/>
      <diagonal/>
    </border>
    <border>
      <left style="hair">
        <color auto="1"/>
      </left>
      <right style="hair">
        <color auto="1"/>
      </right>
      <top/>
      <bottom style="hair">
        <color auto="1"/>
      </bottom>
      <diagonal/>
    </border>
    <border>
      <left style="medium">
        <color auto="1"/>
      </left>
      <right style="hair">
        <color auto="1"/>
      </right>
      <top style="double">
        <color auto="1"/>
      </top>
      <bottom style="hair">
        <color auto="1"/>
      </bottom>
      <diagonal/>
    </border>
    <border>
      <left style="hair">
        <color auto="1"/>
      </left>
      <right style="hair">
        <color auto="1"/>
      </right>
      <top style="double">
        <color auto="1"/>
      </top>
      <bottom style="hair">
        <color auto="1"/>
      </bottom>
      <diagonal/>
    </border>
    <border>
      <left/>
      <right style="hair">
        <color auto="1"/>
      </right>
      <top style="double">
        <color auto="1"/>
      </top>
      <bottom style="hair">
        <color auto="1"/>
      </bottom>
      <diagonal/>
    </border>
    <border>
      <left style="hair">
        <color auto="1"/>
      </left>
      <right/>
      <top/>
      <bottom style="medium">
        <color auto="1"/>
      </bottom>
      <diagonal/>
    </border>
    <border>
      <left/>
      <right style="hair">
        <color auto="1"/>
      </right>
      <top/>
      <bottom style="medium">
        <color auto="1"/>
      </bottom>
      <diagonal/>
    </border>
    <border>
      <left style="medium">
        <color auto="1"/>
      </left>
      <right style="hair">
        <color auto="1"/>
      </right>
      <top style="hair">
        <color auto="1"/>
      </top>
      <bottom/>
      <diagonal/>
    </border>
    <border>
      <left style="hair">
        <color auto="1"/>
      </left>
      <right style="hair">
        <color auto="1"/>
      </right>
      <top style="hair">
        <color auto="1"/>
      </top>
      <bottom/>
      <diagonal/>
    </border>
    <border>
      <left style="medium">
        <color auto="1"/>
      </left>
      <right style="hair">
        <color auto="1"/>
      </right>
      <top style="double">
        <color auto="1"/>
      </top>
      <bottom style="medium">
        <color auto="1"/>
      </bottom>
      <diagonal/>
    </border>
    <border>
      <left/>
      <right style="hair">
        <color auto="1"/>
      </right>
      <top style="hair">
        <color auto="1"/>
      </top>
      <bottom style="double">
        <color auto="1"/>
      </bottom>
      <diagonal/>
    </border>
    <border>
      <left style="medium">
        <color auto="1"/>
      </left>
      <right/>
      <top style="medium">
        <color auto="1"/>
      </top>
      <bottom/>
      <diagonal/>
    </border>
    <border>
      <left style="medium">
        <color auto="1"/>
      </left>
      <right/>
      <top style="double">
        <color auto="1"/>
      </top>
      <bottom style="hair">
        <color auto="1"/>
      </bottom>
      <diagonal/>
    </border>
    <border>
      <left style="medium">
        <color auto="1"/>
      </left>
      <right/>
      <top style="hair">
        <color auto="1"/>
      </top>
      <bottom style="hair">
        <color auto="1"/>
      </bottom>
      <diagonal/>
    </border>
    <border>
      <left style="medium">
        <color auto="1"/>
      </left>
      <right/>
      <top style="hair">
        <color auto="1"/>
      </top>
      <bottom/>
      <diagonal/>
    </border>
    <border>
      <left style="medium">
        <color auto="1"/>
      </left>
      <right/>
      <top style="double">
        <color auto="1"/>
      </top>
      <bottom style="medium">
        <color auto="1"/>
      </bottom>
      <diagonal/>
    </border>
    <border>
      <left style="medium">
        <color auto="1"/>
      </left>
      <right/>
      <top/>
      <bottom style="hair">
        <color auto="1"/>
      </bottom>
      <diagonal/>
    </border>
    <border>
      <left style="medium">
        <color auto="1"/>
      </left>
      <right/>
      <top/>
      <bottom style="medium">
        <color auto="1"/>
      </bottom>
      <diagonal/>
    </border>
    <border>
      <left style="double">
        <color auto="1"/>
      </left>
      <right style="medium">
        <color auto="1"/>
      </right>
      <top style="hair">
        <color auto="1"/>
      </top>
      <bottom style="hair">
        <color auto="1"/>
      </bottom>
      <diagonal/>
    </border>
    <border>
      <left/>
      <right/>
      <top style="medium">
        <color auto="1"/>
      </top>
      <bottom/>
      <diagonal/>
    </border>
    <border>
      <left/>
      <right/>
      <top style="hair">
        <color auto="1"/>
      </top>
      <bottom style="double">
        <color auto="1"/>
      </bottom>
      <diagonal/>
    </border>
    <border>
      <left/>
      <right/>
      <top/>
      <bottom style="medium">
        <color auto="1"/>
      </bottom>
      <diagonal/>
    </border>
    <border>
      <left style="double">
        <color auto="1"/>
      </left>
      <right style="hair">
        <color auto="1"/>
      </right>
      <top style="hair">
        <color auto="1"/>
      </top>
      <bottom style="hair">
        <color auto="1"/>
      </bottom>
      <diagonal/>
    </border>
    <border>
      <left/>
      <right style="medium">
        <color auto="1"/>
      </right>
      <top style="medium">
        <color auto="1"/>
      </top>
      <bottom/>
      <diagonal/>
    </border>
    <border>
      <left/>
      <right style="medium">
        <color auto="1"/>
      </right>
      <top/>
      <bottom style="medium">
        <color auto="1"/>
      </bottom>
      <diagonal/>
    </border>
    <border>
      <left style="hair">
        <color auto="1"/>
      </left>
      <right style="hair">
        <color auto="1"/>
      </right>
      <top style="medium">
        <color auto="1"/>
      </top>
      <bottom style="medium">
        <color auto="1"/>
      </bottom>
      <diagonal/>
    </border>
    <border>
      <left style="hair">
        <color auto="1"/>
      </left>
      <right style="thin">
        <color auto="1"/>
      </right>
      <top style="medium">
        <color auto="1"/>
      </top>
      <bottom style="medium">
        <color auto="1"/>
      </bottom>
      <diagonal/>
    </border>
    <border>
      <left style="hair">
        <color auto="1"/>
      </left>
      <right style="hair">
        <color auto="1"/>
      </right>
      <top style="medium">
        <color auto="1"/>
      </top>
      <bottom style="hair">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thin">
        <color auto="1"/>
      </bottom>
      <diagonal/>
    </border>
    <border>
      <left style="thin">
        <color auto="1"/>
      </left>
      <right style="hair">
        <color auto="1"/>
      </right>
      <top/>
      <bottom style="hair">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right style="thin">
        <color auto="1"/>
      </right>
      <top style="hair">
        <color auto="1"/>
      </top>
      <bottom/>
      <diagonal/>
    </border>
    <border>
      <left style="hair">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hair">
        <color auto="1"/>
      </right>
      <top style="thin">
        <color auto="1"/>
      </top>
      <bottom/>
      <diagonal/>
    </border>
    <border>
      <left/>
      <right style="hair">
        <color auto="1"/>
      </right>
      <top style="thin">
        <color auto="1"/>
      </top>
      <bottom style="thin">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style="thin">
        <color auto="1"/>
      </left>
      <right/>
      <top style="thin">
        <color auto="1"/>
      </top>
      <bottom style="hair">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top/>
      <bottom style="hair">
        <color auto="1"/>
      </bottom>
      <diagonal/>
    </border>
    <border>
      <left style="hair">
        <color auto="1"/>
      </left>
      <right/>
      <top style="thin">
        <color auto="1"/>
      </top>
      <bottom/>
      <diagonal/>
    </border>
    <border>
      <left style="thin">
        <color auto="1"/>
      </left>
      <right/>
      <top style="hair">
        <color auto="1"/>
      </top>
      <bottom/>
      <diagonal/>
    </border>
    <border>
      <left/>
      <right/>
      <top/>
      <bottom style="thin">
        <color auto="1"/>
      </bottom>
      <diagonal/>
    </border>
    <border>
      <left style="double">
        <color auto="1"/>
      </left>
      <right/>
      <top/>
      <bottom/>
      <diagonal/>
    </border>
    <border>
      <left style="thin">
        <color auto="1"/>
      </left>
      <right/>
      <top style="hair">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style="double">
        <color auto="1"/>
      </left>
      <right/>
      <top style="double">
        <color auto="1"/>
      </top>
      <bottom/>
      <diagonal/>
    </border>
    <border>
      <left style="medium">
        <color auto="1"/>
      </left>
      <right/>
      <top style="double">
        <color auto="1"/>
      </top>
      <bottom style="thin">
        <color auto="1"/>
      </bottom>
      <diagonal/>
    </border>
    <border>
      <left/>
      <right style="medium">
        <color auto="1"/>
      </right>
      <top style="double">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diagonal/>
    </border>
    <border>
      <left style="medium">
        <color auto="1"/>
      </left>
      <right/>
      <top style="thin">
        <color auto="1"/>
      </top>
      <bottom style="hair">
        <color auto="1"/>
      </bottom>
      <diagonal/>
    </border>
    <border>
      <left style="medium">
        <color auto="1"/>
      </left>
      <right/>
      <top style="hair">
        <color auto="1"/>
      </top>
      <bottom style="thin">
        <color auto="1"/>
      </bottom>
      <diagonal/>
    </border>
    <border>
      <left style="medium">
        <color auto="1"/>
      </left>
      <right/>
      <top/>
      <bottom/>
      <diagonal/>
    </border>
    <border>
      <left style="medium">
        <color auto="1"/>
      </left>
      <right/>
      <top style="thin">
        <color auto="1"/>
      </top>
      <bottom style="thin">
        <color auto="1"/>
      </bottom>
      <diagonal/>
    </border>
    <border>
      <left style="medium">
        <color auto="1"/>
      </left>
      <right/>
      <top style="thin">
        <color auto="1"/>
      </top>
      <bottom/>
      <diagonal/>
    </border>
    <border>
      <left style="thin">
        <color auto="1"/>
      </left>
      <right style="medium">
        <color auto="1"/>
      </right>
      <top style="hair">
        <color auto="1"/>
      </top>
      <bottom/>
      <diagonal/>
    </border>
    <border>
      <left style="thin">
        <color auto="1"/>
      </left>
      <right style="medium">
        <color auto="1"/>
      </right>
      <top style="double">
        <color auto="1"/>
      </top>
      <bottom style="medium">
        <color auto="1"/>
      </bottom>
      <diagonal/>
    </border>
    <border>
      <left style="double">
        <color auto="1"/>
      </left>
      <right style="thin">
        <color auto="1"/>
      </right>
      <top style="medium">
        <color auto="1"/>
      </top>
      <bottom/>
      <diagonal/>
    </border>
    <border>
      <left style="double">
        <color auto="1"/>
      </left>
      <right style="thin">
        <color auto="1"/>
      </right>
      <top style="double">
        <color auto="1"/>
      </top>
      <bottom style="thin">
        <color auto="1"/>
      </bottom>
      <diagonal/>
    </border>
    <border>
      <left style="double">
        <color auto="1"/>
      </left>
      <right style="thin">
        <color auto="1"/>
      </right>
      <top style="thin">
        <color auto="1"/>
      </top>
      <bottom style="medium">
        <color auto="1"/>
      </bottom>
      <diagonal/>
    </border>
    <border>
      <left style="double">
        <color auto="1"/>
      </left>
      <right style="hair">
        <color auto="1"/>
      </right>
      <top style="double">
        <color auto="1"/>
      </top>
      <bottom/>
      <diagonal/>
    </border>
    <border>
      <left style="double">
        <color auto="1"/>
      </left>
      <right style="hair">
        <color auto="1"/>
      </right>
      <top style="thin">
        <color auto="1"/>
      </top>
      <bottom/>
      <diagonal/>
    </border>
    <border>
      <left style="double">
        <color auto="1"/>
      </left>
      <right style="hair">
        <color auto="1"/>
      </right>
      <top style="thin">
        <color auto="1"/>
      </top>
      <bottom style="thin">
        <color auto="1"/>
      </bottom>
      <diagonal/>
    </border>
    <border>
      <left/>
      <right style="double">
        <color auto="1"/>
      </right>
      <top style="double">
        <color auto="1"/>
      </top>
      <bottom/>
      <diagonal/>
    </border>
    <border>
      <left style="double">
        <color auto="1"/>
      </left>
      <right style="thin">
        <color auto="1"/>
      </right>
      <top style="medium">
        <color auto="1"/>
      </top>
      <bottom style="double">
        <color auto="1"/>
      </bottom>
      <diagonal/>
    </border>
    <border>
      <left style="thin">
        <color auto="1"/>
      </left>
      <right style="medium">
        <color auto="1"/>
      </right>
      <top style="medium">
        <color auto="1"/>
      </top>
      <bottom style="thin">
        <color auto="1"/>
      </bottom>
      <diagonal/>
    </border>
    <border>
      <left style="thin">
        <color auto="1"/>
      </left>
      <right/>
      <top/>
      <bottom style="thin">
        <color auto="1"/>
      </bottom>
      <diagonal/>
    </border>
    <border>
      <left style="thin">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thin">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medium">
        <color auto="1"/>
      </right>
      <top style="hair">
        <color auto="1"/>
      </top>
      <bottom/>
      <diagonal/>
    </border>
    <border>
      <left style="thin">
        <color auto="1"/>
      </left>
      <right style="medium">
        <color auto="1"/>
      </right>
      <top style="medium">
        <color auto="1"/>
      </top>
      <bottom style="medium">
        <color auto="1"/>
      </bottom>
      <diagonal/>
    </border>
    <border>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hair">
        <color auto="1"/>
      </bottom>
      <diagonal/>
    </border>
    <border>
      <left style="medium">
        <color auto="1"/>
      </left>
      <right/>
      <top style="medium">
        <color auto="1"/>
      </top>
      <bottom style="thin">
        <color auto="1"/>
      </bottom>
      <diagonal/>
    </border>
    <border>
      <left style="double">
        <color auto="1"/>
      </left>
      <right style="thin">
        <color auto="1"/>
      </right>
      <top style="double">
        <color auto="1"/>
      </top>
      <bottom style="medium">
        <color auto="1"/>
      </bottom>
      <diagonal/>
    </border>
    <border>
      <left style="hair">
        <color auto="1"/>
      </left>
      <right style="medium">
        <color auto="1"/>
      </right>
      <top style="hair">
        <color auto="1"/>
      </top>
      <bottom style="hair">
        <color auto="1"/>
      </bottom>
      <diagonal/>
    </border>
    <border>
      <left style="hair">
        <color auto="1"/>
      </left>
      <right style="medium">
        <color auto="1"/>
      </right>
      <top style="thin">
        <color auto="1"/>
      </top>
      <bottom/>
      <diagonal/>
    </border>
    <border>
      <left/>
      <right style="thin">
        <color auto="1"/>
      </right>
      <top style="medium">
        <color auto="1"/>
      </top>
      <bottom style="hair">
        <color auto="1"/>
      </bottom>
      <diagonal/>
    </border>
    <border>
      <left style="thin">
        <color auto="1"/>
      </left>
      <right style="thin">
        <color auto="1"/>
      </right>
      <top style="hair">
        <color auto="1"/>
      </top>
      <bottom style="thin">
        <color auto="1"/>
      </bottom>
      <diagonal/>
    </border>
    <border>
      <left/>
      <right style="thin">
        <color auto="1"/>
      </right>
      <top style="thin">
        <color auto="1"/>
      </top>
      <bottom style="hair">
        <color auto="1"/>
      </bottom>
      <diagonal/>
    </border>
    <border>
      <left/>
      <right style="thin">
        <color auto="1"/>
      </right>
      <top style="hair">
        <color auto="1"/>
      </top>
      <bottom style="thin">
        <color auto="1"/>
      </bottom>
      <diagonal/>
    </border>
    <border>
      <left style="medium">
        <color auto="1"/>
      </left>
      <right style="double">
        <color auto="1"/>
      </right>
      <top style="thin">
        <color auto="1"/>
      </top>
      <bottom style="hair">
        <color auto="1"/>
      </bottom>
      <diagonal/>
    </border>
    <border>
      <left style="medium">
        <color auto="1"/>
      </left>
      <right style="double">
        <color auto="1"/>
      </right>
      <top style="hair">
        <color auto="1"/>
      </top>
      <bottom style="thin">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style="hair">
        <color auto="1"/>
      </bottom>
      <diagonal/>
    </border>
    <border>
      <left style="thin">
        <color auto="1"/>
      </left>
      <right/>
      <top style="medium">
        <color auto="1"/>
      </top>
      <bottom/>
      <diagonal/>
    </border>
    <border>
      <left style="hair">
        <color auto="1"/>
      </left>
      <right style="medium">
        <color auto="1"/>
      </right>
      <top style="medium">
        <color auto="1"/>
      </top>
      <bottom style="double">
        <color auto="1"/>
      </bottom>
      <diagonal/>
    </border>
    <border>
      <left style="hair">
        <color auto="1"/>
      </left>
      <right style="medium">
        <color auto="1"/>
      </right>
      <top style="double">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style="thin">
        <color auto="1"/>
      </top>
      <bottom style="medium">
        <color auto="1"/>
      </bottom>
      <diagonal/>
    </border>
    <border>
      <left style="medium">
        <color auto="1"/>
      </left>
      <right/>
      <top style="hair">
        <color auto="1"/>
      </top>
      <bottom style="medium">
        <color auto="1"/>
      </bottom>
      <diagonal/>
    </border>
    <border>
      <left style="thin">
        <color auto="1"/>
      </left>
      <right style="medium">
        <color auto="1"/>
      </right>
      <top style="hair">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double">
        <color auto="1"/>
      </right>
      <top style="double">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hair">
        <color auto="1"/>
      </bottom>
      <diagonal/>
    </border>
    <border>
      <left style="thin">
        <color auto="1"/>
      </left>
      <right style="medium">
        <color auto="1"/>
      </right>
      <top style="hair">
        <color auto="1"/>
      </top>
      <bottom style="thin">
        <color auto="1"/>
      </bottom>
      <diagonal/>
    </border>
    <border>
      <left style="thin">
        <color auto="1"/>
      </left>
      <right/>
      <top style="double">
        <color auto="1"/>
      </top>
      <bottom style="medium">
        <color auto="1"/>
      </bottom>
      <diagonal/>
    </border>
    <border>
      <left style="thin">
        <color auto="1"/>
      </left>
      <right/>
      <top style="medium">
        <color auto="1"/>
      </top>
      <bottom style="double">
        <color auto="1"/>
      </bottom>
      <diagonal/>
    </border>
    <border>
      <left style="thin">
        <color auto="1"/>
      </left>
      <right/>
      <top style="double">
        <color auto="1"/>
      </top>
      <bottom/>
      <diagonal/>
    </border>
    <border>
      <left style="medium">
        <color auto="1"/>
      </left>
      <right style="medium">
        <color auto="1"/>
      </right>
      <top style="medium">
        <color auto="1"/>
      </top>
      <bottom style="hair">
        <color auto="1"/>
      </bottom>
      <diagonal/>
    </border>
    <border>
      <left style="medium">
        <color auto="1"/>
      </left>
      <right style="medium">
        <color auto="1"/>
      </right>
      <top style="hair">
        <color auto="1"/>
      </top>
      <bottom style="thin">
        <color auto="1"/>
      </bottom>
      <diagonal/>
    </border>
    <border>
      <left style="medium">
        <color auto="1"/>
      </left>
      <right style="medium">
        <color auto="1"/>
      </right>
      <top style="thin">
        <color auto="1"/>
      </top>
      <bottom style="double">
        <color auto="1"/>
      </bottom>
      <diagonal/>
    </border>
    <border>
      <left style="hair">
        <color auto="1"/>
      </left>
      <right/>
      <top style="thin">
        <color auto="1"/>
      </top>
      <bottom style="medium">
        <color auto="1"/>
      </bottom>
      <diagonal/>
    </border>
    <border>
      <left/>
      <right style="thin">
        <color auto="1"/>
      </right>
      <top style="medium">
        <color auto="1"/>
      </top>
      <bottom style="medium">
        <color auto="1"/>
      </bottom>
      <diagonal/>
    </border>
    <border>
      <left/>
      <right style="thin">
        <color auto="1"/>
      </right>
      <top style="hair">
        <color auto="1"/>
      </top>
      <bottom style="medium">
        <color auto="1"/>
      </bottom>
      <diagonal/>
    </border>
    <border>
      <left style="thin">
        <color auto="1"/>
      </left>
      <right style="medium">
        <color auto="1"/>
      </right>
      <top style="thin">
        <color auto="1"/>
      </top>
      <bottom style="hair">
        <color auto="1"/>
      </bottom>
      <diagonal/>
    </border>
    <border>
      <left/>
      <right style="thin">
        <color auto="1"/>
      </right>
      <top style="double">
        <color auto="1"/>
      </top>
      <bottom style="medium">
        <color auto="1"/>
      </bottom>
      <diagonal/>
    </border>
    <border>
      <left/>
      <right style="thin">
        <color auto="1"/>
      </right>
      <top style="hair">
        <color auto="1"/>
      </top>
      <bottom style="hair">
        <color auto="1"/>
      </bottom>
      <diagonal/>
    </border>
    <border>
      <left style="hair">
        <color auto="1"/>
      </left>
      <right style="hair">
        <color auto="1"/>
      </right>
      <top style="double">
        <color auto="1"/>
      </top>
      <bottom style="thin">
        <color auto="1"/>
      </bottom>
      <diagonal/>
    </border>
    <border>
      <left style="hair">
        <color auto="1"/>
      </left>
      <right/>
      <top style="double">
        <color auto="1"/>
      </top>
      <bottom style="thin">
        <color auto="1"/>
      </bottom>
      <diagonal/>
    </border>
    <border>
      <left/>
      <right style="thin">
        <color auto="1"/>
      </right>
      <top style="double">
        <color auto="1"/>
      </top>
      <bottom style="thin">
        <color auto="1"/>
      </bottom>
      <diagonal/>
    </border>
    <border>
      <left/>
      <right style="hair">
        <color auto="1"/>
      </right>
      <top style="double">
        <color auto="1"/>
      </top>
      <bottom style="thin">
        <color auto="1"/>
      </bottom>
      <diagonal/>
    </border>
    <border>
      <left style="thin">
        <color auto="1"/>
      </left>
      <right style="thin">
        <color auto="1"/>
      </right>
      <top/>
      <bottom/>
      <diagonal/>
    </border>
    <border>
      <left style="medium">
        <color auto="1"/>
      </left>
      <right style="medium">
        <color auto="1"/>
      </right>
      <top/>
      <bottom/>
      <diagonal/>
    </border>
    <border>
      <left style="hair">
        <color auto="1"/>
      </left>
      <right/>
      <top style="medium">
        <color auto="1"/>
      </top>
      <bottom style="medium">
        <color auto="1"/>
      </bottom>
      <diagonal/>
    </border>
    <border>
      <left style="thin">
        <color auto="1"/>
      </left>
      <right/>
      <top style="double">
        <color auto="1"/>
      </top>
      <bottom style="thin">
        <color auto="1"/>
      </bottom>
      <diagonal/>
    </border>
    <border>
      <left/>
      <right/>
      <top style="double">
        <color auto="1"/>
      </top>
      <bottom style="thin">
        <color auto="1"/>
      </bottom>
      <diagonal/>
    </border>
    <border>
      <left style="thin">
        <color auto="1"/>
      </left>
      <right/>
      <top style="hair">
        <color auto="1"/>
      </top>
      <bottom style="double">
        <color auto="1"/>
      </bottom>
      <diagonal/>
    </border>
    <border>
      <left/>
      <right style="hair">
        <color auto="1"/>
      </right>
      <top style="thin">
        <color auto="1"/>
      </top>
      <bottom style="medium">
        <color auto="1"/>
      </bottom>
      <diagonal/>
    </border>
    <border>
      <left/>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double">
        <color auto="1"/>
      </right>
      <top/>
      <bottom/>
      <diagonal/>
    </border>
    <border>
      <left style="double">
        <color auto="1"/>
      </left>
      <right style="hair">
        <color auto="1"/>
      </right>
      <top style="thin">
        <color auto="1"/>
      </top>
      <bottom style="hair">
        <color auto="1"/>
      </bottom>
      <diagonal/>
    </border>
    <border>
      <left style="double">
        <color auto="1"/>
      </left>
      <right style="hair">
        <color auto="1"/>
      </right>
      <top style="hair">
        <color auto="1"/>
      </top>
      <bottom style="thin">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style="medium">
        <color auto="1"/>
      </bottom>
      <diagonal/>
    </border>
    <border>
      <left style="medium">
        <color auto="1"/>
      </left>
      <right style="medium">
        <color auto="1"/>
      </right>
      <top style="double">
        <color auto="1"/>
      </top>
      <bottom style="medium">
        <color auto="1"/>
      </bottom>
      <diagonal/>
    </border>
    <border>
      <left style="medium">
        <color auto="1"/>
      </left>
      <right style="medium">
        <color auto="1"/>
      </right>
      <top style="hair">
        <color auto="1"/>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53"/>
      </right>
      <top style="thin">
        <color indexed="64"/>
      </top>
      <bottom style="thin">
        <color indexed="64"/>
      </bottom>
      <diagonal/>
    </border>
    <border>
      <left style="thin">
        <color indexed="53"/>
      </left>
      <right style="thin">
        <color indexed="53"/>
      </right>
      <top style="thin">
        <color indexed="64"/>
      </top>
      <bottom style="thin">
        <color indexed="64"/>
      </bottom>
      <diagonal/>
    </border>
    <border>
      <left style="thin">
        <color indexed="53"/>
      </left>
      <right style="thin">
        <color indexed="64"/>
      </right>
      <top style="thin">
        <color indexed="64"/>
      </top>
      <bottom style="thin">
        <color indexed="64"/>
      </bottom>
      <diagonal/>
    </border>
    <border>
      <left/>
      <right style="thin">
        <color indexed="53"/>
      </right>
      <top/>
      <bottom/>
      <diagonal/>
    </border>
    <border>
      <left style="thin">
        <color indexed="53"/>
      </left>
      <right style="thin">
        <color indexed="53"/>
      </right>
      <top/>
      <bottom/>
      <diagonal/>
    </border>
    <border>
      <left style="thin">
        <color indexed="53"/>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dashed">
        <color auto="1"/>
      </left>
      <right/>
      <top style="thin">
        <color indexed="64"/>
      </top>
      <bottom/>
      <diagonal/>
    </border>
    <border>
      <left style="dashed">
        <color auto="1"/>
      </left>
      <right/>
      <top/>
      <bottom/>
      <diagonal/>
    </border>
    <border>
      <left/>
      <right/>
      <top/>
      <bottom style="thin">
        <color rgb="FFFF6600"/>
      </bottom>
      <diagonal/>
    </border>
    <border>
      <left style="dashed">
        <color auto="1"/>
      </left>
      <right/>
      <top/>
      <bottom style="thin">
        <color indexed="64"/>
      </bottom>
      <diagonal/>
    </border>
    <border>
      <left style="thin">
        <color indexed="64"/>
      </left>
      <right style="thin">
        <color rgb="FFFF6600"/>
      </right>
      <top style="thin">
        <color indexed="64"/>
      </top>
      <bottom style="thin">
        <color indexed="64"/>
      </bottom>
      <diagonal/>
    </border>
    <border>
      <left style="thin">
        <color rgb="FFFF6600"/>
      </left>
      <right style="thin">
        <color rgb="FFFF6600"/>
      </right>
      <top style="thin">
        <color indexed="64"/>
      </top>
      <bottom style="thin">
        <color indexed="64"/>
      </bottom>
      <diagonal/>
    </border>
    <border>
      <left style="thin">
        <color rgb="FFFF6600"/>
      </left>
      <right style="thin">
        <color indexed="64"/>
      </right>
      <top style="thin">
        <color indexed="64"/>
      </top>
      <bottom style="thin">
        <color indexed="64"/>
      </bottom>
      <diagonal/>
    </border>
    <border>
      <left style="thin">
        <color auto="1"/>
      </left>
      <right/>
      <top/>
      <bottom style="double">
        <color indexed="64"/>
      </bottom>
      <diagonal/>
    </border>
    <border>
      <left/>
      <right style="thin">
        <color indexed="64"/>
      </right>
      <top/>
      <bottom style="double">
        <color indexed="64"/>
      </bottom>
      <diagonal/>
    </border>
    <border>
      <left style="double">
        <color indexed="64"/>
      </left>
      <right style="thin">
        <color indexed="53"/>
      </right>
      <top style="double">
        <color indexed="64"/>
      </top>
      <bottom/>
      <diagonal/>
    </border>
    <border>
      <left style="thin">
        <color indexed="53"/>
      </left>
      <right style="thin">
        <color indexed="53"/>
      </right>
      <top style="double">
        <color indexed="64"/>
      </top>
      <bottom/>
      <diagonal/>
    </border>
    <border>
      <left style="thin">
        <color indexed="53"/>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double">
        <color indexed="64"/>
      </left>
      <right style="thin">
        <color indexed="53"/>
      </right>
      <top/>
      <bottom style="double">
        <color indexed="64"/>
      </bottom>
      <diagonal/>
    </border>
    <border>
      <left style="thin">
        <color indexed="53"/>
      </left>
      <right style="thin">
        <color indexed="53"/>
      </right>
      <top/>
      <bottom style="double">
        <color indexed="64"/>
      </bottom>
      <diagonal/>
    </border>
    <border>
      <left style="thin">
        <color indexed="53"/>
      </left>
      <right/>
      <top/>
      <bottom style="double">
        <color indexed="64"/>
      </bottom>
      <diagonal/>
    </border>
    <border>
      <left style="thin">
        <color indexed="64"/>
      </left>
      <right/>
      <top/>
      <bottom style="double">
        <color indexed="64"/>
      </bottom>
      <diagonal/>
    </border>
    <border>
      <left style="dotted">
        <color auto="1"/>
      </left>
      <right/>
      <top style="double">
        <color indexed="64"/>
      </top>
      <bottom/>
      <diagonal/>
    </border>
    <border>
      <left style="dotted">
        <color auto="1"/>
      </left>
      <right/>
      <top/>
      <bottom style="thin">
        <color indexed="64"/>
      </bottom>
      <diagonal/>
    </border>
    <border>
      <left/>
      <right style="double">
        <color indexed="64"/>
      </right>
      <top/>
      <bottom style="thin">
        <color indexed="64"/>
      </bottom>
      <diagonal/>
    </border>
    <border>
      <left style="thin">
        <color indexed="64"/>
      </left>
      <right style="thin">
        <color indexed="53"/>
      </right>
      <top/>
      <bottom/>
      <diagonal/>
    </border>
    <border>
      <left style="thin">
        <color indexed="53"/>
      </left>
      <right style="thin">
        <color indexed="64"/>
      </right>
      <top/>
      <bottom/>
      <diagonal/>
    </border>
    <border>
      <left style="dotted">
        <color auto="1"/>
      </left>
      <right/>
      <top/>
      <bottom/>
      <diagonal/>
    </border>
    <border>
      <left style="thin">
        <color indexed="64"/>
      </left>
      <right style="thin">
        <color indexed="53"/>
      </right>
      <top/>
      <bottom style="double">
        <color indexed="64"/>
      </bottom>
      <diagonal/>
    </border>
    <border>
      <left style="thin">
        <color indexed="53"/>
      </left>
      <right style="thin">
        <color indexed="64"/>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auto="1"/>
      </left>
      <right style="thin">
        <color indexed="53"/>
      </right>
      <top style="thin">
        <color indexed="64"/>
      </top>
      <bottom/>
      <diagonal/>
    </border>
    <border>
      <left style="thin">
        <color indexed="53"/>
      </left>
      <right style="thin">
        <color auto="1"/>
      </right>
      <top style="thin">
        <color indexed="64"/>
      </top>
      <bottom/>
      <diagonal/>
    </border>
    <border>
      <left style="thin">
        <color indexed="64"/>
      </left>
      <right style="thin">
        <color indexed="64"/>
      </right>
      <top style="thin">
        <color indexed="64"/>
      </top>
      <bottom/>
      <diagonal/>
    </border>
    <border>
      <left style="thin">
        <color auto="1"/>
      </left>
      <right style="thin">
        <color indexed="53"/>
      </right>
      <top/>
      <bottom style="thin">
        <color indexed="64"/>
      </bottom>
      <diagonal/>
    </border>
    <border>
      <left style="thin">
        <color indexed="53"/>
      </left>
      <right style="thin">
        <color auto="1"/>
      </right>
      <top/>
      <bottom style="thin">
        <color indexed="64"/>
      </bottom>
      <diagonal/>
    </border>
    <border>
      <left/>
      <right style="thin">
        <color indexed="53"/>
      </right>
      <top/>
      <bottom style="thin">
        <color rgb="FFFF6600"/>
      </bottom>
      <diagonal/>
    </border>
    <border>
      <left style="thin">
        <color indexed="64"/>
      </left>
      <right/>
      <top/>
      <bottom style="thin">
        <color indexed="64"/>
      </bottom>
      <diagonal/>
    </border>
    <border>
      <left style="thin">
        <color indexed="53"/>
      </left>
      <right/>
      <top style="thin">
        <color indexed="64"/>
      </top>
      <bottom style="thin">
        <color indexed="64"/>
      </bottom>
      <diagonal/>
    </border>
    <border>
      <left style="thin">
        <color auto="1"/>
      </left>
      <right style="thin">
        <color auto="1"/>
      </right>
      <top/>
      <bottom/>
      <diagonal/>
    </border>
    <border>
      <left/>
      <right/>
      <top style="dashed">
        <color indexed="64"/>
      </top>
      <bottom style="thin">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right/>
      <top style="double">
        <color indexed="64"/>
      </top>
      <bottom style="dashed">
        <color indexed="64"/>
      </bottom>
      <diagonal/>
    </border>
    <border>
      <left/>
      <right/>
      <top style="medium">
        <color auto="1"/>
      </top>
      <bottom style="thin">
        <color auto="1"/>
      </bottom>
      <diagonal/>
    </border>
    <border>
      <left style="thin">
        <color auto="1"/>
      </left>
      <right style="thin">
        <color auto="1"/>
      </right>
      <top/>
      <bottom style="thin">
        <color auto="1"/>
      </bottom>
      <diagonal/>
    </border>
    <border>
      <left style="hair">
        <color auto="1"/>
      </left>
      <right/>
      <top style="hair">
        <color auto="1"/>
      </top>
      <bottom style="medium">
        <color auto="1"/>
      </bottom>
      <diagonal/>
    </border>
    <border>
      <left/>
      <right style="hair">
        <color auto="1"/>
      </right>
      <top style="hair">
        <color auto="1"/>
      </top>
      <bottom style="medium">
        <color auto="1"/>
      </bottom>
      <diagonal/>
    </border>
    <border>
      <left style="hair">
        <color auto="1"/>
      </left>
      <right style="medium">
        <color auto="1"/>
      </right>
      <top/>
      <bottom style="hair">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right style="medium">
        <color auto="1"/>
      </right>
      <top style="thin">
        <color auto="1"/>
      </top>
      <bottom style="hair">
        <color auto="1"/>
      </bottom>
      <diagonal/>
    </border>
    <border>
      <left/>
      <right style="medium">
        <color auto="1"/>
      </right>
      <top style="hair">
        <color auto="1"/>
      </top>
      <bottom style="medium">
        <color auto="1"/>
      </bottom>
      <diagonal/>
    </border>
    <border>
      <left style="thin">
        <color auto="1"/>
      </left>
      <right style="hair">
        <color auto="1"/>
      </right>
      <top style="hair">
        <color auto="1"/>
      </top>
      <bottom style="medium">
        <color auto="1"/>
      </bottom>
      <diagonal/>
    </border>
    <border>
      <left style="hair">
        <color auto="1"/>
      </left>
      <right style="medium">
        <color auto="1"/>
      </right>
      <top style="medium">
        <color auto="1"/>
      </top>
      <bottom/>
      <diagonal/>
    </border>
    <border>
      <left style="hair">
        <color auto="1"/>
      </left>
      <right style="medium">
        <color auto="1"/>
      </right>
      <top style="double">
        <color auto="1"/>
      </top>
      <bottom style="hair">
        <color auto="1"/>
      </bottom>
      <diagonal/>
    </border>
    <border>
      <left/>
      <right style="hair">
        <color auto="1"/>
      </right>
      <top style="medium">
        <color auto="1"/>
      </top>
      <bottom style="double">
        <color auto="1"/>
      </bottom>
      <diagonal/>
    </border>
    <border>
      <left style="medium">
        <color auto="1"/>
      </left>
      <right style="thin">
        <color auto="1"/>
      </right>
      <top style="hair">
        <color auto="1"/>
      </top>
      <bottom style="hair">
        <color auto="1"/>
      </bottom>
      <diagonal/>
    </border>
    <border>
      <left/>
      <right style="hair">
        <color auto="1"/>
      </right>
      <top style="medium">
        <color auto="1"/>
      </top>
      <bottom style="medium">
        <color auto="1"/>
      </bottom>
      <diagonal/>
    </border>
    <border>
      <left style="medium">
        <color auto="1"/>
      </left>
      <right/>
      <top style="medium">
        <color auto="1"/>
      </top>
      <bottom style="double">
        <color auto="1"/>
      </bottom>
      <diagonal/>
    </border>
    <border>
      <left/>
      <right/>
      <top style="medium">
        <color auto="1"/>
      </top>
      <bottom style="double">
        <color auto="1"/>
      </bottom>
      <diagonal/>
    </border>
    <border>
      <left style="hair">
        <color auto="1"/>
      </left>
      <right style="medium">
        <color auto="1"/>
      </right>
      <top style="medium">
        <color auto="1"/>
      </top>
      <bottom style="medium">
        <color auto="1"/>
      </bottom>
      <diagonal/>
    </border>
    <border>
      <left style="thin">
        <color auto="1"/>
      </left>
      <right style="medium">
        <color auto="1"/>
      </right>
      <top style="hair">
        <color auto="1"/>
      </top>
      <bottom style="hair">
        <color auto="1"/>
      </bottom>
      <diagonal/>
    </border>
    <border>
      <left/>
      <right style="medium">
        <color auto="1"/>
      </right>
      <top style="medium">
        <color auto="1"/>
      </top>
      <bottom style="thin">
        <color auto="1"/>
      </bottom>
      <diagonal/>
    </border>
    <border>
      <left style="slantDashDot">
        <color auto="1"/>
      </left>
      <right/>
      <top style="slantDashDot">
        <color auto="1"/>
      </top>
      <bottom style="slantDashDot">
        <color auto="1"/>
      </bottom>
      <diagonal/>
    </border>
    <border>
      <left/>
      <right/>
      <top style="slantDashDot">
        <color auto="1"/>
      </top>
      <bottom style="slantDashDot">
        <color auto="1"/>
      </bottom>
      <diagonal/>
    </border>
    <border>
      <left/>
      <right style="slantDashDot">
        <color auto="1"/>
      </right>
      <top style="slantDashDot">
        <color auto="1"/>
      </top>
      <bottom style="slantDashDot">
        <color auto="1"/>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style="double">
        <color auto="1"/>
      </left>
      <right style="thin">
        <color auto="1"/>
      </right>
      <top style="thin">
        <color auto="1"/>
      </top>
      <bottom style="hair">
        <color auto="1"/>
      </bottom>
      <diagonal/>
    </border>
    <border>
      <left style="medium">
        <color auto="1"/>
      </left>
      <right style="medium">
        <color auto="1"/>
      </right>
      <top style="thin">
        <color auto="1"/>
      </top>
      <bottom style="hair">
        <color auto="1"/>
      </bottom>
      <diagonal/>
    </border>
    <border>
      <left style="medium">
        <color auto="1"/>
      </left>
      <right style="double">
        <color auto="1"/>
      </right>
      <top style="medium">
        <color auto="1"/>
      </top>
      <bottom style="medium">
        <color auto="1"/>
      </bottom>
      <diagonal/>
    </border>
    <border>
      <left style="medium">
        <color auto="1"/>
      </left>
      <right style="hair">
        <color auto="1"/>
      </right>
      <top style="thin">
        <color auto="1"/>
      </top>
      <bottom/>
      <diagonal/>
    </border>
    <border>
      <left/>
      <right style="dotted">
        <color auto="1"/>
      </right>
      <top/>
      <bottom style="thin">
        <color auto="1"/>
      </bottom>
      <diagonal/>
    </border>
    <border>
      <left style="medium">
        <color auto="1"/>
      </left>
      <right style="hair">
        <color auto="1"/>
      </right>
      <top style="medium">
        <color auto="1"/>
      </top>
      <bottom style="medium">
        <color auto="1"/>
      </bottom>
      <diagonal/>
    </border>
    <border>
      <left style="medium">
        <color auto="1"/>
      </left>
      <right style="double">
        <color auto="1"/>
      </right>
      <top style="medium">
        <color auto="1"/>
      </top>
      <bottom style="hair">
        <color auto="1"/>
      </bottom>
      <diagonal/>
    </border>
    <border>
      <left style="double">
        <color auto="1"/>
      </left>
      <right style="double">
        <color auto="1"/>
      </right>
      <top style="medium">
        <color auto="1"/>
      </top>
      <bottom style="hair">
        <color auto="1"/>
      </bottom>
      <diagonal/>
    </border>
    <border>
      <left style="medium">
        <color auto="1"/>
      </left>
      <right style="double">
        <color auto="1"/>
      </right>
      <top style="hair">
        <color auto="1"/>
      </top>
      <bottom style="hair">
        <color auto="1"/>
      </bottom>
      <diagonal/>
    </border>
    <border>
      <left style="medium">
        <color auto="1"/>
      </left>
      <right style="double">
        <color auto="1"/>
      </right>
      <top style="hair">
        <color auto="1"/>
      </top>
      <bottom style="medium">
        <color auto="1"/>
      </bottom>
      <diagonal/>
    </border>
    <border>
      <left style="double">
        <color auto="1"/>
      </left>
      <right style="double">
        <color auto="1"/>
      </right>
      <top style="hair">
        <color auto="1"/>
      </top>
      <bottom style="medium">
        <color auto="1"/>
      </bottom>
      <diagonal/>
    </border>
    <border>
      <left style="double">
        <color auto="1"/>
      </left>
      <right style="medium">
        <color auto="1"/>
      </right>
      <top style="medium">
        <color auto="1"/>
      </top>
      <bottom style="hair">
        <color auto="1"/>
      </bottom>
      <diagonal/>
    </border>
    <border>
      <left style="double">
        <color auto="1"/>
      </left>
      <right style="medium">
        <color auto="1"/>
      </right>
      <top style="hair">
        <color auto="1"/>
      </top>
      <bottom style="medium">
        <color auto="1"/>
      </bottom>
      <diagonal/>
    </border>
    <border>
      <left style="double">
        <color auto="1"/>
      </left>
      <right/>
      <top style="hair">
        <color auto="1"/>
      </top>
      <bottom style="medium">
        <color auto="1"/>
      </bottom>
      <diagonal/>
    </border>
    <border>
      <left style="thin">
        <color auto="1"/>
      </left>
      <right style="hair">
        <color auto="1"/>
      </right>
      <top style="medium">
        <color auto="1"/>
      </top>
      <bottom style="medium">
        <color auto="1"/>
      </bottom>
      <diagonal/>
    </border>
    <border>
      <left style="double">
        <color auto="1"/>
      </left>
      <right/>
      <top style="hair">
        <color auto="1"/>
      </top>
      <bottom style="hair">
        <color auto="1"/>
      </bottom>
      <diagonal/>
    </border>
    <border>
      <left style="hair">
        <color auto="1"/>
      </left>
      <right style="double">
        <color auto="1"/>
      </right>
      <top style="hair">
        <color auto="1"/>
      </top>
      <bottom style="hair">
        <color auto="1"/>
      </bottom>
      <diagonal/>
    </border>
    <border>
      <left style="hair">
        <color auto="1"/>
      </left>
      <right style="double">
        <color auto="1"/>
      </right>
      <top style="hair">
        <color auto="1"/>
      </top>
      <bottom style="medium">
        <color auto="1"/>
      </bottom>
      <diagonal/>
    </border>
    <border>
      <left style="hair">
        <color auto="1"/>
      </left>
      <right style="double">
        <color auto="1"/>
      </right>
      <top style="double">
        <color auto="1"/>
      </top>
      <bottom style="hair">
        <color auto="1"/>
      </bottom>
      <diagonal/>
    </border>
    <border>
      <left style="thin">
        <color auto="1"/>
      </left>
      <right style="hair">
        <color auto="1"/>
      </right>
      <top style="medium">
        <color auto="1"/>
      </top>
      <bottom/>
      <diagonal/>
    </border>
    <border>
      <left style="medium">
        <color auto="1"/>
      </left>
      <right style="thin">
        <color auto="1"/>
      </right>
      <top style="medium">
        <color auto="1"/>
      </top>
      <bottom/>
      <diagonal/>
    </border>
    <border>
      <left style="medium">
        <color auto="1"/>
      </left>
      <right style="thin">
        <color auto="1"/>
      </right>
      <top style="thin">
        <color auto="1"/>
      </top>
      <bottom style="hair">
        <color auto="1"/>
      </bottom>
      <diagonal/>
    </border>
    <border>
      <left style="medium">
        <color auto="1"/>
      </left>
      <right style="thin">
        <color auto="1"/>
      </right>
      <top style="hair">
        <color auto="1"/>
      </top>
      <bottom/>
      <diagonal/>
    </border>
    <border>
      <left style="hair">
        <color auto="1"/>
      </left>
      <right/>
      <top style="medium">
        <color auto="1"/>
      </top>
      <bottom style="double">
        <color auto="1"/>
      </bottom>
      <diagonal/>
    </border>
    <border>
      <left/>
      <right style="double">
        <color auto="1"/>
      </right>
      <top style="medium">
        <color auto="1"/>
      </top>
      <bottom style="double">
        <color auto="1"/>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thin">
        <color auto="1"/>
      </left>
      <right/>
      <top style="hair">
        <color auto="1"/>
      </top>
      <bottom style="hair">
        <color auto="1"/>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thin">
        <color auto="1"/>
      </bottom>
      <diagonal/>
    </border>
    <border>
      <left style="hair">
        <color auto="1"/>
      </left>
      <right style="thin">
        <color auto="1"/>
      </right>
      <top style="thin">
        <color auto="1"/>
      </top>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style="hair">
        <color auto="1"/>
      </left>
      <right/>
      <top/>
      <bottom style="thin">
        <color auto="1"/>
      </bottom>
      <diagonal/>
    </border>
    <border>
      <left style="thin">
        <color auto="1"/>
      </left>
      <right style="hair">
        <color auto="1"/>
      </right>
      <top style="thin">
        <color auto="1"/>
      </top>
      <bottom/>
      <diagonal/>
    </border>
    <border>
      <left/>
      <right/>
      <top style="double">
        <color auto="1"/>
      </top>
      <bottom style="hair">
        <color auto="1"/>
      </bottom>
      <diagonal/>
    </border>
    <border>
      <left/>
      <right/>
      <top style="hair">
        <color auto="1"/>
      </top>
      <bottom style="medium">
        <color auto="1"/>
      </bottom>
      <diagonal/>
    </border>
    <border>
      <left style="thin">
        <color auto="1"/>
      </left>
      <right style="hair">
        <color auto="1"/>
      </right>
      <top style="double">
        <color auto="1"/>
      </top>
      <bottom style="hair">
        <color auto="1"/>
      </bottom>
      <diagonal/>
    </border>
  </borders>
  <cellStyleXfs count="5">
    <xf numFmtId="0" fontId="0" fillId="0" borderId="0">
      <alignment vertical="center"/>
    </xf>
    <xf numFmtId="0" fontId="19" fillId="0" borderId="0" applyNumberFormat="0" applyFill="0" applyBorder="0" applyAlignment="0" applyProtection="0">
      <alignment vertical="center"/>
    </xf>
    <xf numFmtId="0" fontId="26" fillId="0" borderId="0"/>
    <xf numFmtId="38" fontId="26" fillId="0" borderId="0" applyFont="0" applyFill="0" applyBorder="0" applyAlignment="0" applyProtection="0"/>
    <xf numFmtId="0" fontId="11" fillId="0" borderId="0"/>
  </cellStyleXfs>
  <cellXfs count="1212">
    <xf numFmtId="0" fontId="0" fillId="0" borderId="0" xfId="0">
      <alignment vertical="center"/>
    </xf>
    <xf numFmtId="0" fontId="0" fillId="2" borderId="0" xfId="0" applyFill="1">
      <alignment vertical="center"/>
    </xf>
    <xf numFmtId="176" fontId="0" fillId="2" borderId="0" xfId="0" applyNumberFormat="1" applyFill="1">
      <alignment vertical="center"/>
    </xf>
    <xf numFmtId="0" fontId="3" fillId="2" borderId="0" xfId="0" applyFont="1" applyFill="1">
      <alignment vertical="center"/>
    </xf>
    <xf numFmtId="0" fontId="3" fillId="3" borderId="20" xfId="0" applyFont="1" applyFill="1" applyBorder="1" applyAlignment="1">
      <alignment horizontal="distributed" vertical="center" indent="1"/>
    </xf>
    <xf numFmtId="0" fontId="0" fillId="11" borderId="94" xfId="0" applyFill="1" applyBorder="1" applyAlignment="1">
      <alignment horizontal="center" vertical="center"/>
    </xf>
    <xf numFmtId="176" fontId="0" fillId="2" borderId="0" xfId="0" applyNumberFormat="1" applyFill="1" applyAlignment="1">
      <alignment horizontal="center" vertical="center"/>
    </xf>
    <xf numFmtId="0" fontId="3" fillId="10" borderId="70" xfId="0" applyFont="1" applyFill="1" applyBorder="1" applyAlignment="1">
      <alignment horizontal="distributed" vertical="center" indent="1"/>
    </xf>
    <xf numFmtId="0" fontId="3" fillId="10" borderId="71" xfId="0" applyFont="1" applyFill="1" applyBorder="1" applyAlignment="1">
      <alignment horizontal="distributed" vertical="center" indent="1"/>
    </xf>
    <xf numFmtId="0" fontId="3" fillId="3" borderId="9" xfId="0" applyFont="1" applyFill="1" applyBorder="1" applyAlignment="1">
      <alignment horizontal="distributed" vertical="center" indent="1"/>
    </xf>
    <xf numFmtId="176" fontId="0" fillId="2" borderId="51" xfId="0" applyNumberFormat="1" applyFill="1" applyBorder="1" applyAlignment="1">
      <alignment horizontal="right" vertical="center"/>
    </xf>
    <xf numFmtId="176" fontId="0" fillId="2" borderId="6" xfId="0" applyNumberFormat="1" applyFill="1" applyBorder="1" applyAlignment="1">
      <alignment horizontal="right" vertical="center"/>
    </xf>
    <xf numFmtId="176" fontId="0" fillId="2" borderId="108" xfId="0" applyNumberFormat="1" applyFill="1" applyBorder="1">
      <alignment vertical="center"/>
    </xf>
    <xf numFmtId="176" fontId="0" fillId="2" borderId="141" xfId="0" applyNumberFormat="1" applyFill="1" applyBorder="1">
      <alignment vertical="center"/>
    </xf>
    <xf numFmtId="176" fontId="0" fillId="2" borderId="44" xfId="0" applyNumberFormat="1" applyFill="1" applyBorder="1">
      <alignment vertical="center"/>
    </xf>
    <xf numFmtId="176" fontId="0" fillId="2" borderId="50" xfId="0" applyNumberFormat="1" applyFill="1" applyBorder="1" applyAlignment="1">
      <alignment horizontal="center" vertical="center"/>
    </xf>
    <xf numFmtId="176" fontId="0" fillId="2" borderId="7" xfId="0" applyNumberFormat="1" applyFill="1" applyBorder="1" applyAlignment="1">
      <alignment horizontal="center" vertical="center"/>
    </xf>
    <xf numFmtId="176" fontId="11" fillId="11" borderId="144" xfId="0" applyNumberFormat="1" applyFont="1" applyFill="1" applyBorder="1">
      <alignment vertical="center"/>
    </xf>
    <xf numFmtId="177" fontId="0" fillId="2" borderId="50" xfId="0" applyNumberFormat="1" applyFill="1" applyBorder="1">
      <alignment vertical="center"/>
    </xf>
    <xf numFmtId="177" fontId="0" fillId="2" borderId="7" xfId="0" applyNumberFormat="1" applyFill="1" applyBorder="1">
      <alignment vertical="center"/>
    </xf>
    <xf numFmtId="177" fontId="0" fillId="2" borderId="51" xfId="0" applyNumberFormat="1" applyFill="1" applyBorder="1">
      <alignment vertical="center"/>
    </xf>
    <xf numFmtId="177" fontId="0" fillId="2" borderId="6" xfId="0" applyNumberFormat="1" applyFill="1" applyBorder="1">
      <alignment vertical="center"/>
    </xf>
    <xf numFmtId="177" fontId="0" fillId="2" borderId="2" xfId="0" applyNumberFormat="1" applyFill="1" applyBorder="1">
      <alignment vertical="center"/>
    </xf>
    <xf numFmtId="177" fontId="3" fillId="11" borderId="143" xfId="0" applyNumberFormat="1" applyFont="1" applyFill="1" applyBorder="1">
      <alignment vertical="center"/>
    </xf>
    <xf numFmtId="176" fontId="0" fillId="15" borderId="113" xfId="0" applyNumberFormat="1" applyFill="1" applyBorder="1">
      <alignment vertical="center"/>
    </xf>
    <xf numFmtId="176" fontId="0" fillId="15" borderId="147" xfId="0" applyNumberFormat="1" applyFill="1" applyBorder="1">
      <alignment vertical="center"/>
    </xf>
    <xf numFmtId="176" fontId="0" fillId="2" borderId="28" xfId="0" applyNumberFormat="1" applyFill="1" applyBorder="1">
      <alignment vertical="center"/>
    </xf>
    <xf numFmtId="176" fontId="0" fillId="2" borderId="32" xfId="0" applyNumberFormat="1" applyFill="1" applyBorder="1">
      <alignment vertical="center"/>
    </xf>
    <xf numFmtId="176" fontId="0" fillId="6" borderId="113" xfId="0" applyNumberFormat="1" applyFill="1" applyBorder="1">
      <alignment vertical="center"/>
    </xf>
    <xf numFmtId="176" fontId="0" fillId="6" borderId="147" xfId="0" applyNumberFormat="1" applyFill="1" applyBorder="1">
      <alignment vertical="center"/>
    </xf>
    <xf numFmtId="177" fontId="3" fillId="10" borderId="143" xfId="0" applyNumberFormat="1" applyFont="1" applyFill="1" applyBorder="1">
      <alignment vertical="center"/>
    </xf>
    <xf numFmtId="176" fontId="11" fillId="10" borderId="144" xfId="0" applyNumberFormat="1" applyFont="1" applyFill="1" applyBorder="1">
      <alignment vertical="center"/>
    </xf>
    <xf numFmtId="176" fontId="0" fillId="11" borderId="42" xfId="0" applyNumberFormat="1" applyFill="1" applyBorder="1" applyAlignment="1">
      <alignment horizontal="center" vertical="center"/>
    </xf>
    <xf numFmtId="176" fontId="0" fillId="11" borderId="49" xfId="0" applyNumberFormat="1" applyFill="1" applyBorder="1">
      <alignment vertical="center"/>
    </xf>
    <xf numFmtId="176" fontId="0" fillId="10" borderId="42" xfId="0" applyNumberFormat="1" applyFill="1" applyBorder="1" applyAlignment="1">
      <alignment horizontal="center" vertical="center"/>
    </xf>
    <xf numFmtId="176" fontId="0" fillId="10" borderId="49" xfId="0" applyNumberFormat="1" applyFill="1" applyBorder="1">
      <alignment vertical="center"/>
    </xf>
    <xf numFmtId="176" fontId="0" fillId="2" borderId="72" xfId="0" applyNumberFormat="1" applyFill="1" applyBorder="1">
      <alignment vertical="center"/>
    </xf>
    <xf numFmtId="177" fontId="0" fillId="2" borderId="3" xfId="0" applyNumberFormat="1" applyFill="1" applyBorder="1">
      <alignment vertical="center"/>
    </xf>
    <xf numFmtId="176" fontId="0" fillId="2" borderId="119" xfId="0" applyNumberFormat="1" applyFill="1" applyBorder="1" applyAlignment="1">
      <alignment horizontal="center" vertical="center"/>
    </xf>
    <xf numFmtId="0" fontId="0" fillId="2" borderId="119" xfId="0" applyFill="1" applyBorder="1" applyAlignment="1">
      <alignment horizontal="center" vertical="center"/>
    </xf>
    <xf numFmtId="177" fontId="0" fillId="2" borderId="152" xfId="0" applyNumberFormat="1" applyFill="1" applyBorder="1">
      <alignment vertical="center"/>
    </xf>
    <xf numFmtId="177" fontId="0" fillId="2" borderId="136" xfId="0" applyNumberFormat="1" applyFill="1" applyBorder="1">
      <alignment vertical="center"/>
    </xf>
    <xf numFmtId="176" fontId="0" fillId="2" borderId="119" xfId="0" applyNumberFormat="1" applyFill="1" applyBorder="1">
      <alignment vertical="center"/>
    </xf>
    <xf numFmtId="176" fontId="0" fillId="2" borderId="51" xfId="0" applyNumberFormat="1" applyFill="1" applyBorder="1" applyAlignment="1">
      <alignment horizontal="center" vertical="center"/>
    </xf>
    <xf numFmtId="176" fontId="0" fillId="2" borderId="6" xfId="0" applyNumberFormat="1" applyFill="1" applyBorder="1" applyAlignment="1">
      <alignment horizontal="center" vertical="center"/>
    </xf>
    <xf numFmtId="176" fontId="0" fillId="2" borderId="2" xfId="0" applyNumberFormat="1" applyFill="1" applyBorder="1" applyAlignment="1">
      <alignment horizontal="center" vertical="center"/>
    </xf>
    <xf numFmtId="176" fontId="0" fillId="2" borderId="0" xfId="0" applyNumberFormat="1" applyFill="1" applyBorder="1">
      <alignment vertical="center"/>
    </xf>
    <xf numFmtId="176" fontId="0" fillId="2" borderId="64" xfId="0" applyNumberFormat="1" applyFill="1" applyBorder="1">
      <alignment vertical="center"/>
    </xf>
    <xf numFmtId="176" fontId="0" fillId="2" borderId="153" xfId="0" applyNumberFormat="1" applyFill="1" applyBorder="1">
      <alignment vertical="center"/>
    </xf>
    <xf numFmtId="176" fontId="0" fillId="2" borderId="83" xfId="0" applyNumberFormat="1" applyFill="1" applyBorder="1">
      <alignment vertical="center"/>
    </xf>
    <xf numFmtId="176" fontId="0" fillId="2" borderId="60" xfId="0" applyNumberFormat="1" applyFill="1" applyBorder="1">
      <alignment vertical="center"/>
    </xf>
    <xf numFmtId="176" fontId="0" fillId="2" borderId="154" xfId="0" applyNumberFormat="1" applyFill="1" applyBorder="1">
      <alignment vertical="center"/>
    </xf>
    <xf numFmtId="176" fontId="0" fillId="2" borderId="155" xfId="0" applyNumberFormat="1" applyFill="1" applyBorder="1">
      <alignment vertical="center"/>
    </xf>
    <xf numFmtId="176" fontId="0" fillId="2" borderId="156" xfId="0" applyNumberFormat="1" applyFill="1" applyBorder="1">
      <alignment vertical="center"/>
    </xf>
    <xf numFmtId="176" fontId="0" fillId="2" borderId="157" xfId="0" applyNumberFormat="1" applyFill="1" applyBorder="1">
      <alignment vertical="center"/>
    </xf>
    <xf numFmtId="0" fontId="0" fillId="3" borderId="72" xfId="0" applyFill="1" applyBorder="1" applyAlignment="1">
      <alignment horizontal="center" vertical="center" textRotation="255"/>
    </xf>
    <xf numFmtId="0" fontId="0" fillId="14" borderId="72" xfId="0" applyFill="1" applyBorder="1" applyAlignment="1">
      <alignment horizontal="center" vertical="center" textRotation="255"/>
    </xf>
    <xf numFmtId="0" fontId="7" fillId="10" borderId="107" xfId="0" applyFont="1" applyFill="1" applyBorder="1" applyAlignment="1">
      <alignment horizontal="center" vertical="center"/>
    </xf>
    <xf numFmtId="0" fontId="3" fillId="6" borderId="67" xfId="0" applyFont="1" applyFill="1" applyBorder="1" applyAlignment="1">
      <alignment horizontal="distributed" vertical="center" indent="1"/>
    </xf>
    <xf numFmtId="49" fontId="0" fillId="2" borderId="0" xfId="0" applyNumberFormat="1" applyFill="1" applyAlignment="1">
      <alignment vertical="center"/>
    </xf>
    <xf numFmtId="49" fontId="0" fillId="2" borderId="0" xfId="0" applyNumberFormat="1" applyFill="1" applyAlignment="1">
      <alignment vertical="center" wrapText="1"/>
    </xf>
    <xf numFmtId="49" fontId="0" fillId="2" borderId="0" xfId="0" applyNumberFormat="1" applyFill="1" applyAlignment="1">
      <alignment horizontal="center" vertical="center"/>
    </xf>
    <xf numFmtId="49" fontId="0" fillId="11" borderId="0" xfId="0" applyNumberFormat="1" applyFill="1" applyAlignment="1">
      <alignment vertical="center" wrapText="1"/>
    </xf>
    <xf numFmtId="49" fontId="0" fillId="10" borderId="0" xfId="0" applyNumberFormat="1" applyFill="1" applyAlignment="1">
      <alignment vertical="center" wrapText="1"/>
    </xf>
    <xf numFmtId="176" fontId="9" fillId="6" borderId="123" xfId="0" applyNumberFormat="1" applyFont="1" applyFill="1" applyBorder="1" applyAlignment="1">
      <alignment horizontal="right" vertical="center" indent="1"/>
    </xf>
    <xf numFmtId="176" fontId="9" fillId="6" borderId="75" xfId="0" applyNumberFormat="1" applyFont="1" applyFill="1" applyBorder="1" applyAlignment="1">
      <alignment horizontal="right" vertical="center" indent="1"/>
    </xf>
    <xf numFmtId="176" fontId="9" fillId="6" borderId="76" xfId="0" applyNumberFormat="1" applyFont="1" applyFill="1" applyBorder="1" applyAlignment="1">
      <alignment horizontal="right" vertical="center" indent="1"/>
    </xf>
    <xf numFmtId="0" fontId="3" fillId="6" borderId="26" xfId="0" applyFont="1" applyFill="1" applyBorder="1" applyAlignment="1">
      <alignment horizontal="distributed" vertical="center" indent="1"/>
    </xf>
    <xf numFmtId="0" fontId="3" fillId="6" borderId="112" xfId="0" applyFont="1" applyFill="1" applyBorder="1" applyAlignment="1">
      <alignment horizontal="distributed" vertical="center" justifyLastLine="1"/>
    </xf>
    <xf numFmtId="0" fontId="3" fillId="6" borderId="22" xfId="0" applyFont="1" applyFill="1" applyBorder="1" applyAlignment="1">
      <alignment horizontal="distributed" vertical="center" indent="1"/>
    </xf>
    <xf numFmtId="176" fontId="9" fillId="6" borderId="120" xfId="0" applyNumberFormat="1" applyFont="1" applyFill="1" applyBorder="1" applyAlignment="1">
      <alignment horizontal="right" vertical="center" indent="1"/>
    </xf>
    <xf numFmtId="0" fontId="3" fillId="6" borderId="24" xfId="0" applyFont="1" applyFill="1" applyBorder="1" applyAlignment="1">
      <alignment horizontal="distributed" vertical="center" indent="1"/>
    </xf>
    <xf numFmtId="0" fontId="3" fillId="6" borderId="25" xfId="0" applyFont="1" applyFill="1" applyBorder="1" applyAlignment="1">
      <alignment horizontal="distributed" vertical="center" indent="1"/>
    </xf>
    <xf numFmtId="0" fontId="3" fillId="6" borderId="122" xfId="0" applyFont="1" applyFill="1" applyBorder="1" applyAlignment="1">
      <alignment horizontal="distributed" vertical="center" indent="1"/>
    </xf>
    <xf numFmtId="0" fontId="3" fillId="6" borderId="102" xfId="0" applyFont="1" applyFill="1" applyBorder="1" applyAlignment="1">
      <alignment horizontal="distributed" vertical="center" indent="1"/>
    </xf>
    <xf numFmtId="176" fontId="9" fillId="6" borderId="85" xfId="0" applyNumberFormat="1" applyFont="1" applyFill="1" applyBorder="1" applyAlignment="1">
      <alignment horizontal="right" vertical="center" indent="1"/>
    </xf>
    <xf numFmtId="49" fontId="0" fillId="2" borderId="0" xfId="0" applyNumberFormat="1" applyFill="1" applyAlignment="1">
      <alignment vertical="center"/>
    </xf>
    <xf numFmtId="0" fontId="3" fillId="11" borderId="74" xfId="0" applyFont="1" applyFill="1" applyBorder="1" applyAlignment="1">
      <alignment horizontal="distributed" vertical="center" indent="1"/>
    </xf>
    <xf numFmtId="0" fontId="3" fillId="11" borderId="70" xfId="0" applyFont="1" applyFill="1" applyBorder="1" applyAlignment="1">
      <alignment horizontal="distributed" vertical="center" indent="1"/>
    </xf>
    <xf numFmtId="0" fontId="3" fillId="11" borderId="71" xfId="0" applyFont="1" applyFill="1" applyBorder="1" applyAlignment="1">
      <alignment horizontal="distributed" vertical="center" indent="1"/>
    </xf>
    <xf numFmtId="176" fontId="0" fillId="10" borderId="49" xfId="0" applyNumberFormat="1" applyFill="1" applyBorder="1" applyAlignment="1">
      <alignment horizontal="center" vertical="center"/>
    </xf>
    <xf numFmtId="176" fontId="0" fillId="11" borderId="49" xfId="0" applyNumberFormat="1" applyFill="1" applyBorder="1" applyAlignment="1">
      <alignment horizontal="center" vertical="center"/>
    </xf>
    <xf numFmtId="0" fontId="20" fillId="2" borderId="0" xfId="1" applyFont="1" applyFill="1" applyAlignment="1">
      <alignment horizontal="left" vertical="center" indent="1"/>
    </xf>
    <xf numFmtId="0" fontId="0" fillId="2" borderId="0" xfId="0" applyFill="1" applyAlignment="1">
      <alignment horizontal="left" vertical="center" indent="1"/>
    </xf>
    <xf numFmtId="49" fontId="0" fillId="2" borderId="0" xfId="0" applyNumberFormat="1" applyFill="1" applyAlignment="1">
      <alignment vertical="center"/>
    </xf>
    <xf numFmtId="0" fontId="0" fillId="2" borderId="0" xfId="0" applyFill="1" applyAlignment="1">
      <alignment vertical="center"/>
    </xf>
    <xf numFmtId="0" fontId="20" fillId="2" borderId="0" xfId="1" applyFont="1" applyFill="1" applyAlignment="1">
      <alignment horizontal="left" vertical="center" indent="1"/>
    </xf>
    <xf numFmtId="0" fontId="0" fillId="2" borderId="0" xfId="0" applyFill="1" applyAlignment="1">
      <alignment horizontal="left" vertical="center" indent="1"/>
    </xf>
    <xf numFmtId="176" fontId="3" fillId="3" borderId="116" xfId="0" applyNumberFormat="1" applyFont="1" applyFill="1" applyBorder="1" applyAlignment="1" applyProtection="1">
      <alignment horizontal="right" vertical="center" indent="1"/>
    </xf>
    <xf numFmtId="176" fontId="9" fillId="3" borderId="117" xfId="0" applyNumberFormat="1" applyFont="1" applyFill="1" applyBorder="1" applyAlignment="1" applyProtection="1">
      <alignment horizontal="right" vertical="center" indent="1"/>
    </xf>
    <xf numFmtId="0" fontId="7" fillId="10" borderId="221" xfId="0" applyFont="1" applyFill="1" applyBorder="1" applyAlignment="1">
      <alignment horizontal="center" vertical="center"/>
    </xf>
    <xf numFmtId="0" fontId="17" fillId="10" borderId="88" xfId="0" applyFont="1" applyFill="1" applyBorder="1" applyAlignment="1">
      <alignment horizontal="center" vertical="center" wrapText="1"/>
    </xf>
    <xf numFmtId="0" fontId="0" fillId="10" borderId="94" xfId="0" applyFill="1" applyBorder="1" applyAlignment="1">
      <alignment horizontal="center" vertical="center"/>
    </xf>
    <xf numFmtId="0" fontId="7" fillId="10" borderId="94" xfId="0" applyFont="1" applyFill="1" applyBorder="1" applyAlignment="1">
      <alignment horizontal="center" vertical="center" shrinkToFit="1"/>
    </xf>
    <xf numFmtId="0" fontId="8" fillId="10" borderId="50" xfId="0" applyFont="1" applyFill="1" applyBorder="1" applyAlignment="1">
      <alignment horizontal="center" vertical="center" shrinkToFit="1"/>
    </xf>
    <xf numFmtId="0" fontId="0" fillId="11" borderId="93" xfId="0" applyFill="1" applyBorder="1" applyAlignment="1">
      <alignment horizontal="center" vertical="center"/>
    </xf>
    <xf numFmtId="176" fontId="0" fillId="11" borderId="41" xfId="0" applyNumberFormat="1" applyFill="1" applyBorder="1" applyAlignment="1" applyProtection="1">
      <alignment horizontal="right" vertical="center"/>
      <protection locked="0"/>
    </xf>
    <xf numFmtId="183" fontId="0" fillId="11" borderId="230" xfId="0" applyNumberFormat="1" applyFill="1" applyBorder="1" applyAlignment="1" applyProtection="1">
      <alignment horizontal="right" vertical="center" shrinkToFit="1"/>
      <protection locked="0"/>
    </xf>
    <xf numFmtId="0" fontId="0" fillId="10" borderId="93" xfId="0" applyFill="1" applyBorder="1" applyAlignment="1">
      <alignment horizontal="center" vertical="center"/>
    </xf>
    <xf numFmtId="176" fontId="0" fillId="10" borderId="89" xfId="0" applyNumberFormat="1" applyFill="1" applyBorder="1" applyAlignment="1" applyProtection="1">
      <alignment horizontal="right" vertical="center"/>
      <protection locked="0"/>
    </xf>
    <xf numFmtId="183" fontId="0" fillId="10" borderId="90" xfId="0" applyNumberFormat="1" applyFill="1" applyBorder="1" applyAlignment="1" applyProtection="1">
      <alignment horizontal="right" vertical="center" shrinkToFit="1"/>
      <protection locked="0"/>
    </xf>
    <xf numFmtId="176" fontId="3" fillId="10" borderId="101" xfId="0" applyNumberFormat="1" applyFont="1" applyFill="1" applyBorder="1" applyAlignment="1" applyProtection="1">
      <alignment horizontal="right" vertical="center" indent="1"/>
      <protection locked="0"/>
    </xf>
    <xf numFmtId="176" fontId="3" fillId="10" borderId="107" xfId="0" applyNumberFormat="1" applyFont="1" applyFill="1" applyBorder="1" applyAlignment="1" applyProtection="1">
      <alignment horizontal="right" vertical="center" indent="1"/>
      <protection locked="0"/>
    </xf>
    <xf numFmtId="0" fontId="7" fillId="10" borderId="41" xfId="0" applyFont="1" applyFill="1" applyBorder="1" applyAlignment="1" applyProtection="1">
      <alignment horizontal="center" vertical="center" shrinkToFit="1"/>
      <protection locked="0"/>
    </xf>
    <xf numFmtId="0" fontId="17" fillId="10" borderId="12" xfId="0" applyFont="1" applyFill="1" applyBorder="1" applyAlignment="1">
      <alignment horizontal="center" vertical="center" wrapText="1"/>
    </xf>
    <xf numFmtId="0" fontId="17" fillId="10" borderId="38" xfId="0" applyFont="1" applyFill="1" applyBorder="1" applyAlignment="1">
      <alignment horizontal="center" vertical="center" wrapText="1"/>
    </xf>
    <xf numFmtId="176" fontId="0" fillId="10" borderId="40" xfId="0" applyNumberFormat="1" applyFill="1" applyBorder="1" applyProtection="1">
      <alignment vertical="center"/>
      <protection locked="0"/>
    </xf>
    <xf numFmtId="176" fontId="0" fillId="10" borderId="19" xfId="0" applyNumberFormat="1" applyFill="1" applyBorder="1" applyProtection="1">
      <alignment vertical="center"/>
      <protection locked="0"/>
    </xf>
    <xf numFmtId="176" fontId="0" fillId="10" borderId="95" xfId="0" applyNumberFormat="1" applyFill="1" applyBorder="1" applyProtection="1">
      <alignment vertical="center"/>
      <protection locked="0"/>
    </xf>
    <xf numFmtId="0" fontId="7" fillId="11" borderId="146" xfId="0" applyFont="1" applyFill="1" applyBorder="1" applyAlignment="1">
      <alignment horizontal="center" vertical="center"/>
    </xf>
    <xf numFmtId="0" fontId="17" fillId="11" borderId="5" xfId="0" applyFont="1" applyFill="1" applyBorder="1" applyAlignment="1">
      <alignment horizontal="center" vertical="center" wrapText="1"/>
    </xf>
    <xf numFmtId="0" fontId="17" fillId="11" borderId="4" xfId="0" applyFont="1" applyFill="1" applyBorder="1" applyAlignment="1">
      <alignment horizontal="center" vertical="center" wrapText="1"/>
    </xf>
    <xf numFmtId="0" fontId="7" fillId="11" borderId="107" xfId="0" applyFont="1" applyFill="1" applyBorder="1" applyAlignment="1">
      <alignment horizontal="center" vertical="center"/>
    </xf>
    <xf numFmtId="176" fontId="0" fillId="11" borderId="224" xfId="0" applyNumberFormat="1" applyFill="1" applyBorder="1" applyProtection="1">
      <alignment vertical="center"/>
      <protection locked="0"/>
    </xf>
    <xf numFmtId="176" fontId="0" fillId="11" borderId="223" xfId="0" applyNumberFormat="1" applyFill="1" applyBorder="1" applyProtection="1">
      <alignment vertical="center"/>
      <protection locked="0"/>
    </xf>
    <xf numFmtId="0" fontId="17" fillId="11" borderId="94" xfId="0" applyFont="1" applyFill="1" applyBorder="1" applyAlignment="1">
      <alignment horizontal="center" vertical="center" shrinkToFit="1"/>
    </xf>
    <xf numFmtId="0" fontId="17" fillId="11" borderId="93" xfId="0" applyFont="1" applyFill="1" applyBorder="1" applyAlignment="1">
      <alignment horizontal="center" vertical="center" shrinkToFit="1"/>
    </xf>
    <xf numFmtId="176" fontId="0" fillId="11" borderId="90" xfId="0" applyNumberFormat="1" applyFill="1" applyBorder="1" applyProtection="1">
      <alignment vertical="center"/>
      <protection locked="0"/>
    </xf>
    <xf numFmtId="0" fontId="3" fillId="11" borderId="114" xfId="0" applyFont="1" applyFill="1" applyBorder="1" applyAlignment="1">
      <alignment horizontal="distributed" vertical="center" indent="1"/>
    </xf>
    <xf numFmtId="176" fontId="3" fillId="11" borderId="115" xfId="0" applyNumberFormat="1" applyFont="1" applyFill="1" applyBorder="1" applyAlignment="1">
      <alignment horizontal="right" vertical="center" indent="1"/>
    </xf>
    <xf numFmtId="176" fontId="3" fillId="11" borderId="52" xfId="0" applyNumberFormat="1" applyFont="1" applyFill="1" applyBorder="1" applyAlignment="1" applyProtection="1">
      <alignment horizontal="right" vertical="center" indent="1"/>
      <protection locked="0"/>
    </xf>
    <xf numFmtId="0" fontId="0" fillId="11" borderId="94" xfId="0" applyFill="1" applyBorder="1" applyAlignment="1">
      <alignment horizontal="center" vertical="center" shrinkToFit="1"/>
    </xf>
    <xf numFmtId="0" fontId="0" fillId="11" borderId="51" xfId="0" applyFill="1" applyBorder="1" applyAlignment="1">
      <alignment horizontal="center" vertical="center"/>
    </xf>
    <xf numFmtId="0" fontId="0" fillId="11" borderId="87" xfId="0" applyFill="1" applyBorder="1" applyAlignment="1">
      <alignment horizontal="center" vertical="center" shrinkToFit="1"/>
    </xf>
    <xf numFmtId="0" fontId="0" fillId="11" borderId="88" xfId="0" applyFill="1" applyBorder="1" applyAlignment="1">
      <alignment horizontal="center" vertical="center"/>
    </xf>
    <xf numFmtId="176" fontId="3" fillId="11" borderId="61" xfId="0" applyNumberFormat="1" applyFont="1" applyFill="1" applyBorder="1" applyAlignment="1" applyProtection="1">
      <alignment horizontal="right" vertical="center" indent="1"/>
      <protection locked="0"/>
    </xf>
    <xf numFmtId="176" fontId="0" fillId="11" borderId="89" xfId="0" applyNumberFormat="1" applyFill="1" applyBorder="1" applyAlignment="1" applyProtection="1">
      <alignment horizontal="right" vertical="center"/>
      <protection locked="0"/>
    </xf>
    <xf numFmtId="183" fontId="0" fillId="11" borderId="223" xfId="0" applyNumberFormat="1" applyFill="1" applyBorder="1" applyAlignment="1" applyProtection="1">
      <alignment horizontal="right" vertical="center" shrinkToFit="1"/>
      <protection locked="0"/>
    </xf>
    <xf numFmtId="176" fontId="3" fillId="11" borderId="69" xfId="0" applyNumberFormat="1" applyFont="1" applyFill="1" applyBorder="1" applyAlignment="1">
      <alignment horizontal="right" vertical="center" indent="1"/>
    </xf>
    <xf numFmtId="176" fontId="0" fillId="11" borderId="235" xfId="0" applyNumberFormat="1" applyFill="1" applyBorder="1" applyAlignment="1" applyProtection="1">
      <alignment horizontal="right" vertical="center"/>
      <protection locked="0"/>
    </xf>
    <xf numFmtId="183" fontId="0" fillId="11" borderId="162" xfId="0" applyNumberFormat="1" applyFill="1" applyBorder="1" applyAlignment="1" applyProtection="1">
      <alignment horizontal="right" vertical="center" shrinkToFit="1"/>
      <protection locked="0"/>
    </xf>
    <xf numFmtId="177" fontId="7" fillId="10" borderId="160" xfId="0" applyNumberFormat="1" applyFont="1" applyFill="1" applyBorder="1" applyAlignment="1">
      <alignment horizontal="right" vertical="center"/>
    </xf>
    <xf numFmtId="177" fontId="7" fillId="10" borderId="161" xfId="0" applyNumberFormat="1" applyFont="1" applyFill="1" applyBorder="1" applyAlignment="1">
      <alignment horizontal="right" vertical="center"/>
    </xf>
    <xf numFmtId="177" fontId="7" fillId="10" borderId="162" xfId="0" applyNumberFormat="1" applyFont="1" applyFill="1" applyBorder="1" applyAlignment="1">
      <alignment horizontal="right" vertical="center"/>
    </xf>
    <xf numFmtId="0" fontId="3" fillId="11" borderId="9" xfId="0" applyFont="1" applyFill="1" applyBorder="1" applyAlignment="1" applyProtection="1">
      <alignment horizontal="center" vertical="center"/>
      <protection locked="0"/>
    </xf>
    <xf numFmtId="0" fontId="3" fillId="11" borderId="10" xfId="0" applyFont="1" applyFill="1" applyBorder="1" applyAlignment="1" applyProtection="1">
      <alignment horizontal="center" vertical="center"/>
      <protection locked="0"/>
    </xf>
    <xf numFmtId="0" fontId="3" fillId="11" borderId="10" xfId="0" applyFont="1" applyFill="1" applyBorder="1" applyAlignment="1">
      <alignment horizontal="center" vertical="center"/>
    </xf>
    <xf numFmtId="0" fontId="3" fillId="11" borderId="236" xfId="0" applyFont="1" applyFill="1" applyBorder="1" applyAlignment="1">
      <alignment horizontal="center" vertical="center"/>
    </xf>
    <xf numFmtId="9" fontId="0" fillId="10" borderId="13" xfId="0" applyNumberFormat="1" applyFill="1" applyBorder="1" applyAlignment="1">
      <alignment horizontal="center" vertical="center"/>
    </xf>
    <xf numFmtId="9" fontId="0" fillId="10" borderId="14" xfId="0" applyNumberFormat="1" applyFill="1" applyBorder="1" applyAlignment="1">
      <alignment horizontal="center" vertical="center"/>
    </xf>
    <xf numFmtId="9" fontId="0" fillId="10" borderId="237" xfId="0" applyNumberFormat="1" applyFill="1" applyBorder="1" applyAlignment="1">
      <alignment horizontal="center" vertical="center"/>
    </xf>
    <xf numFmtId="0" fontId="1" fillId="25" borderId="230" xfId="0" applyFont="1" applyFill="1" applyBorder="1" applyAlignment="1">
      <alignment horizontal="center" vertical="center"/>
    </xf>
    <xf numFmtId="0" fontId="1" fillId="25" borderId="104" xfId="0" applyFont="1" applyFill="1" applyBorder="1" applyAlignment="1">
      <alignment horizontal="center" vertical="center"/>
    </xf>
    <xf numFmtId="0" fontId="1" fillId="25" borderId="162" xfId="0" applyFont="1" applyFill="1" applyBorder="1" applyAlignment="1">
      <alignment horizontal="center" vertical="center"/>
    </xf>
    <xf numFmtId="0" fontId="0" fillId="10" borderId="27" xfId="0" applyFill="1" applyBorder="1" applyAlignment="1">
      <alignment horizontal="center" vertical="center"/>
    </xf>
    <xf numFmtId="0" fontId="0" fillId="10" borderId="24" xfId="0" applyFill="1" applyBorder="1" applyAlignment="1">
      <alignment horizontal="center" vertical="center"/>
    </xf>
    <xf numFmtId="0" fontId="0" fillId="10" borderId="122" xfId="0" applyFill="1" applyBorder="1" applyAlignment="1">
      <alignment horizontal="center" vertical="center"/>
    </xf>
    <xf numFmtId="176" fontId="3" fillId="11" borderId="243" xfId="0" applyNumberFormat="1" applyFont="1" applyFill="1" applyBorder="1" applyAlignment="1">
      <alignment horizontal="center" vertical="center"/>
    </xf>
    <xf numFmtId="176" fontId="3" fillId="11" borderId="116" xfId="0" applyNumberFormat="1" applyFont="1" applyFill="1" applyBorder="1" applyAlignment="1">
      <alignment vertical="center" shrinkToFit="1"/>
    </xf>
    <xf numFmtId="9" fontId="9" fillId="6" borderId="120" xfId="0" applyNumberFormat="1" applyFont="1" applyFill="1" applyBorder="1" applyAlignment="1" applyProtection="1">
      <alignment horizontal="right" vertical="center" indent="1"/>
      <protection locked="0"/>
    </xf>
    <xf numFmtId="176" fontId="9" fillId="6" borderId="121" xfId="0" applyNumberFormat="1" applyFont="1" applyFill="1" applyBorder="1" applyAlignment="1" applyProtection="1">
      <alignment horizontal="right" vertical="center" indent="1"/>
      <protection locked="0"/>
    </xf>
    <xf numFmtId="176" fontId="9" fillId="6" borderId="244" xfId="0" applyNumberFormat="1" applyFont="1" applyFill="1" applyBorder="1" applyAlignment="1" applyProtection="1">
      <alignment horizontal="right" vertical="center" indent="1"/>
      <protection locked="0"/>
    </xf>
    <xf numFmtId="176" fontId="9" fillId="6" borderId="124" xfId="0" applyNumberFormat="1" applyFont="1" applyFill="1" applyBorder="1" applyAlignment="1">
      <alignment horizontal="right" vertical="center" indent="1"/>
    </xf>
    <xf numFmtId="0" fontId="7" fillId="10" borderId="5" xfId="0" applyFont="1" applyFill="1" applyBorder="1" applyAlignment="1" applyProtection="1">
      <alignment horizontal="center" vertical="center" shrinkToFit="1"/>
      <protection locked="0"/>
    </xf>
    <xf numFmtId="0" fontId="28" fillId="2" borderId="0" xfId="2" applyFont="1" applyFill="1" applyBorder="1" applyAlignment="1" applyProtection="1">
      <alignment vertical="top" textRotation="255"/>
    </xf>
    <xf numFmtId="0" fontId="29" fillId="2" borderId="0" xfId="2" applyFont="1" applyFill="1" applyBorder="1" applyAlignment="1" applyProtection="1">
      <alignment vertical="center"/>
    </xf>
    <xf numFmtId="0" fontId="29" fillId="2" borderId="0" xfId="2" applyFont="1" applyFill="1" applyBorder="1" applyAlignment="1" applyProtection="1"/>
    <xf numFmtId="0" fontId="29" fillId="2" borderId="0" xfId="2" applyFont="1" applyFill="1" applyBorder="1" applyProtection="1"/>
    <xf numFmtId="0" fontId="29" fillId="2" borderId="0" xfId="2" applyFont="1" applyFill="1" applyBorder="1" applyAlignment="1" applyProtection="1">
      <alignment horizontal="left"/>
    </xf>
    <xf numFmtId="0" fontId="30" fillId="2" borderId="0" xfId="2" applyFont="1" applyFill="1" applyProtection="1"/>
    <xf numFmtId="0" fontId="29" fillId="2" borderId="0" xfId="2" applyFont="1" applyFill="1" applyBorder="1" applyAlignment="1" applyProtection="1">
      <alignment horizontal="centerContinuous"/>
    </xf>
    <xf numFmtId="0" fontId="27" fillId="2" borderId="0" xfId="2" applyFont="1" applyFill="1" applyBorder="1" applyProtection="1"/>
    <xf numFmtId="0" fontId="30" fillId="2" borderId="0" xfId="2" applyFont="1" applyFill="1" applyBorder="1" applyAlignment="1" applyProtection="1">
      <alignment horizontal="center" vertical="center" textRotation="255"/>
    </xf>
    <xf numFmtId="0" fontId="30" fillId="2" borderId="0" xfId="2" applyFont="1" applyFill="1" applyAlignment="1" applyProtection="1">
      <alignment horizontal="center" vertical="center" textRotation="255"/>
    </xf>
    <xf numFmtId="0" fontId="31" fillId="2" borderId="0" xfId="2" applyFont="1" applyFill="1" applyBorder="1" applyAlignment="1" applyProtection="1">
      <alignment horizontal="right" vertical="center" shrinkToFit="1"/>
    </xf>
    <xf numFmtId="0" fontId="32" fillId="2" borderId="0" xfId="2" applyFont="1" applyFill="1" applyBorder="1" applyAlignment="1" applyProtection="1">
      <alignment horizontal="right" vertical="center" shrinkToFit="1"/>
    </xf>
    <xf numFmtId="0" fontId="33" fillId="2" borderId="59" xfId="2" applyFont="1" applyFill="1" applyBorder="1" applyAlignment="1" applyProtection="1">
      <alignment horizontal="right" vertical="center"/>
    </xf>
    <xf numFmtId="1" fontId="34" fillId="2" borderId="59" xfId="2" applyNumberFormat="1" applyFont="1" applyFill="1" applyBorder="1" applyAlignment="1" applyProtection="1">
      <alignment horizontal="center" vertical="center" shrinkToFit="1"/>
    </xf>
    <xf numFmtId="0" fontId="35" fillId="2" borderId="0" xfId="2" applyFont="1" applyFill="1" applyBorder="1" applyAlignment="1" applyProtection="1">
      <alignment horizontal="center" vertical="center"/>
    </xf>
    <xf numFmtId="0" fontId="36" fillId="2" borderId="0" xfId="2" applyFont="1" applyFill="1" applyBorder="1" applyAlignment="1" applyProtection="1">
      <alignment horizontal="distributed" vertical="center"/>
    </xf>
    <xf numFmtId="0" fontId="35" fillId="2" borderId="0" xfId="2" applyFont="1" applyFill="1" applyBorder="1" applyAlignment="1" applyProtection="1">
      <alignment horizontal="right" vertical="center"/>
    </xf>
    <xf numFmtId="0" fontId="35" fillId="2" borderId="0" xfId="2" applyFont="1" applyFill="1" applyBorder="1" applyAlignment="1" applyProtection="1">
      <alignment horizontal="left" vertical="center"/>
    </xf>
    <xf numFmtId="0" fontId="33" fillId="2" borderId="0" xfId="2" applyFont="1" applyFill="1" applyBorder="1" applyAlignment="1" applyProtection="1">
      <alignment horizontal="left" vertical="center"/>
    </xf>
    <xf numFmtId="0" fontId="31" fillId="2" borderId="0" xfId="2" applyFont="1" applyFill="1" applyBorder="1" applyAlignment="1" applyProtection="1">
      <alignment horizontal="center" vertical="center" textRotation="255" shrinkToFit="1"/>
    </xf>
    <xf numFmtId="0" fontId="30" fillId="2" borderId="0" xfId="2" applyFont="1" applyFill="1" applyAlignment="1" applyProtection="1">
      <alignment horizontal="right" vertical="top" textRotation="255"/>
    </xf>
    <xf numFmtId="0" fontId="27" fillId="2" borderId="55" xfId="2" applyFont="1" applyFill="1" applyBorder="1" applyAlignment="1" applyProtection="1">
      <alignment vertical="top"/>
    </xf>
    <xf numFmtId="0" fontId="30" fillId="2" borderId="59" xfId="2" applyFont="1" applyFill="1" applyBorder="1" applyProtection="1"/>
    <xf numFmtId="0" fontId="29" fillId="2" borderId="0" xfId="2" applyFont="1" applyFill="1" applyAlignment="1" applyProtection="1">
      <alignment horizontal="center" vertical="center" textRotation="255"/>
    </xf>
    <xf numFmtId="0" fontId="29" fillId="2" borderId="0" xfId="2" applyFont="1" applyFill="1" applyProtection="1"/>
    <xf numFmtId="0" fontId="30" fillId="2" borderId="54" xfId="2" applyFont="1" applyFill="1" applyBorder="1" applyAlignment="1" applyProtection="1">
      <alignment horizontal="left" vertical="top"/>
    </xf>
    <xf numFmtId="0" fontId="30" fillId="2" borderId="55" xfId="2" applyFont="1" applyFill="1" applyBorder="1" applyAlignment="1" applyProtection="1">
      <alignment horizontal="left" vertical="top"/>
    </xf>
    <xf numFmtId="0" fontId="29" fillId="2" borderId="86" xfId="2" applyFont="1" applyFill="1" applyBorder="1" applyAlignment="1" applyProtection="1">
      <alignment horizontal="distributed" vertical="center" wrapText="1"/>
    </xf>
    <xf numFmtId="0" fontId="29" fillId="2" borderId="59" xfId="2" applyFont="1" applyFill="1" applyBorder="1" applyAlignment="1" applyProtection="1">
      <alignment horizontal="distributed" vertical="center" wrapText="1"/>
    </xf>
    <xf numFmtId="0" fontId="29" fillId="2" borderId="86" xfId="2" applyFont="1" applyFill="1" applyBorder="1" applyAlignment="1" applyProtection="1">
      <alignment horizontal="distributed" vertical="center" wrapText="1"/>
    </xf>
    <xf numFmtId="0" fontId="29" fillId="2" borderId="59" xfId="2" applyFont="1" applyFill="1" applyBorder="1" applyAlignment="1" applyProtection="1">
      <alignment horizontal="distributed" vertical="center" wrapText="1"/>
    </xf>
    <xf numFmtId="0" fontId="31" fillId="2" borderId="0" xfId="2" applyFont="1" applyFill="1" applyBorder="1" applyAlignment="1" applyProtection="1">
      <alignment horizontal="right" textRotation="255" shrinkToFit="1"/>
    </xf>
    <xf numFmtId="0" fontId="44" fillId="2" borderId="54" xfId="2" applyFont="1" applyFill="1" applyBorder="1" applyAlignment="1" applyProtection="1">
      <alignment horizontal="left" vertical="center"/>
    </xf>
    <xf numFmtId="0" fontId="41" fillId="2" borderId="55" xfId="2" applyFont="1" applyFill="1" applyBorder="1" applyAlignment="1" applyProtection="1">
      <alignment horizontal="center" vertical="top" shrinkToFit="1"/>
    </xf>
    <xf numFmtId="0" fontId="30" fillId="2" borderId="55" xfId="2" applyFont="1" applyFill="1" applyBorder="1" applyProtection="1"/>
    <xf numFmtId="0" fontId="29" fillId="2" borderId="55" xfId="2" applyNumberFormat="1" applyFont="1" applyFill="1" applyBorder="1" applyAlignment="1" applyProtection="1">
      <alignment horizontal="left" vertical="center" wrapText="1" indent="1"/>
    </xf>
    <xf numFmtId="0" fontId="29" fillId="2" borderId="55" xfId="2" applyNumberFormat="1" applyFont="1" applyFill="1" applyBorder="1" applyAlignment="1" applyProtection="1">
      <alignment horizontal="left" vertical="center" wrapText="1" indent="1"/>
    </xf>
    <xf numFmtId="0" fontId="30" fillId="2" borderId="177" xfId="2" applyFont="1" applyFill="1" applyBorder="1" applyProtection="1"/>
    <xf numFmtId="0" fontId="30" fillId="2" borderId="0" xfId="2" applyFont="1" applyFill="1" applyBorder="1" applyProtection="1"/>
    <xf numFmtId="0" fontId="30" fillId="2" borderId="186" xfId="2" applyFont="1" applyFill="1" applyBorder="1" applyProtection="1"/>
    <xf numFmtId="0" fontId="29" fillId="2" borderId="155" xfId="2" applyNumberFormat="1" applyFont="1" applyFill="1" applyBorder="1" applyAlignment="1" applyProtection="1">
      <alignment horizontal="left" vertical="center" wrapText="1" indent="1"/>
    </xf>
    <xf numFmtId="0" fontId="29" fillId="2" borderId="155" xfId="2" applyNumberFormat="1" applyFont="1" applyFill="1" applyBorder="1" applyAlignment="1" applyProtection="1">
      <alignment horizontal="left" vertical="center" wrapText="1" indent="1"/>
    </xf>
    <xf numFmtId="0" fontId="30" fillId="2" borderId="153" xfId="2" applyFont="1" applyFill="1" applyBorder="1" applyAlignment="1" applyProtection="1">
      <alignment horizontal="left" vertical="top"/>
    </xf>
    <xf numFmtId="0" fontId="30" fillId="2" borderId="153" xfId="2" applyFont="1" applyFill="1" applyBorder="1" applyProtection="1"/>
    <xf numFmtId="0" fontId="30" fillId="2" borderId="153" xfId="2" applyFont="1" applyFill="1" applyBorder="1" applyAlignment="1" applyProtection="1">
      <alignment horizontal="right"/>
    </xf>
    <xf numFmtId="38" fontId="41" fillId="2" borderId="153" xfId="3" applyFont="1" applyFill="1" applyBorder="1" applyAlignment="1" applyProtection="1">
      <alignment horizontal="right" vertical="center" shrinkToFit="1"/>
    </xf>
    <xf numFmtId="0" fontId="30" fillId="2" borderId="155" xfId="2" applyFont="1" applyFill="1" applyBorder="1" applyProtection="1"/>
    <xf numFmtId="0" fontId="41" fillId="2" borderId="155" xfId="2" applyFont="1" applyFill="1" applyBorder="1" applyAlignment="1" applyProtection="1">
      <alignment horizontal="center" vertical="top" shrinkToFit="1"/>
    </xf>
    <xf numFmtId="0" fontId="30" fillId="2" borderId="153" xfId="2" applyFont="1" applyFill="1" applyBorder="1" applyAlignment="1" applyProtection="1">
      <alignment horizontal="center" vertical="top" shrinkToFit="1"/>
    </xf>
    <xf numFmtId="0" fontId="30" fillId="2" borderId="197" xfId="2" applyFont="1" applyFill="1" applyBorder="1" applyAlignment="1" applyProtection="1">
      <alignment horizontal="center" vertical="top" shrinkToFit="1"/>
    </xf>
    <xf numFmtId="0" fontId="30" fillId="2" borderId="0" xfId="2" applyFont="1" applyFill="1" applyBorder="1" applyAlignment="1" applyProtection="1">
      <alignment horizontal="right" vertical="top"/>
    </xf>
    <xf numFmtId="0" fontId="30" fillId="2" borderId="0" xfId="2" applyFont="1" applyFill="1" applyBorder="1" applyAlignment="1" applyProtection="1">
      <alignment horizontal="center" vertical="top" shrinkToFit="1"/>
    </xf>
    <xf numFmtId="0" fontId="30" fillId="2" borderId="202" xfId="2" applyFont="1" applyFill="1" applyBorder="1" applyAlignment="1" applyProtection="1">
      <alignment horizontal="center" vertical="top" shrinkToFit="1"/>
    </xf>
    <xf numFmtId="0" fontId="30" fillId="2" borderId="206" xfId="2" applyFont="1" applyFill="1" applyBorder="1" applyAlignment="1" applyProtection="1">
      <alignment horizontal="left" vertical="center" indent="1" shrinkToFit="1"/>
    </xf>
    <xf numFmtId="0" fontId="30" fillId="2" borderId="207" xfId="2" applyFont="1" applyFill="1" applyBorder="1" applyAlignment="1" applyProtection="1">
      <alignment horizontal="left" vertical="center" indent="1" shrinkToFit="1"/>
    </xf>
    <xf numFmtId="38" fontId="30" fillId="2" borderId="0" xfId="3" applyFont="1" applyFill="1" applyBorder="1" applyAlignment="1" applyProtection="1">
      <alignment horizontal="center" vertical="center" wrapText="1" shrinkToFit="1"/>
    </xf>
    <xf numFmtId="0" fontId="30" fillId="2" borderId="177" xfId="2" applyFont="1" applyFill="1" applyBorder="1" applyAlignment="1" applyProtection="1">
      <alignment horizontal="right" vertical="top"/>
    </xf>
    <xf numFmtId="0" fontId="30" fillId="2" borderId="0" xfId="2" applyFont="1" applyFill="1" applyBorder="1" applyAlignment="1" applyProtection="1">
      <alignment horizontal="left" vertical="center" indent="1" shrinkToFit="1"/>
    </xf>
    <xf numFmtId="0" fontId="30" fillId="2" borderId="209" xfId="2" applyFont="1" applyFill="1" applyBorder="1" applyAlignment="1" applyProtection="1">
      <alignment horizontal="left" vertical="center" indent="1" shrinkToFit="1"/>
    </xf>
    <xf numFmtId="0" fontId="30" fillId="2" borderId="209" xfId="2" applyFont="1" applyFill="1" applyBorder="1" applyAlignment="1" applyProtection="1">
      <alignment horizontal="left" vertical="center" indent="1" shrinkToFit="1"/>
    </xf>
    <xf numFmtId="0" fontId="30" fillId="2" borderId="210" xfId="2" applyFont="1" applyFill="1" applyBorder="1" applyAlignment="1" applyProtection="1">
      <alignment horizontal="left" vertical="center" indent="1" shrinkToFit="1"/>
    </xf>
    <xf numFmtId="0" fontId="30" fillId="21" borderId="177" xfId="2" applyFont="1" applyFill="1" applyBorder="1" applyAlignment="1" applyProtection="1">
      <alignment horizontal="center" vertical="center"/>
    </xf>
    <xf numFmtId="0" fontId="30" fillId="21" borderId="0" xfId="2" applyFont="1" applyFill="1" applyBorder="1" applyAlignment="1" applyProtection="1">
      <alignment horizontal="center" vertical="center"/>
    </xf>
    <xf numFmtId="0" fontId="30" fillId="21" borderId="168" xfId="2" applyFont="1" applyFill="1" applyBorder="1" applyAlignment="1" applyProtection="1">
      <alignment horizontal="center" vertical="center"/>
    </xf>
    <xf numFmtId="0" fontId="30" fillId="2" borderId="211" xfId="2" applyFont="1" applyFill="1" applyBorder="1" applyAlignment="1" applyProtection="1">
      <alignment horizontal="left" vertical="center" indent="1" shrinkToFit="1"/>
    </xf>
    <xf numFmtId="0" fontId="30" fillId="2" borderId="212" xfId="2" applyFont="1" applyFill="1" applyBorder="1" applyAlignment="1" applyProtection="1">
      <alignment horizontal="left" vertical="center" indent="1" shrinkToFit="1"/>
    </xf>
    <xf numFmtId="0" fontId="30" fillId="2" borderId="208" xfId="2" applyFont="1" applyFill="1" applyBorder="1" applyAlignment="1" applyProtection="1">
      <alignment horizontal="left" vertical="center" indent="1" shrinkToFit="1"/>
    </xf>
    <xf numFmtId="0" fontId="29" fillId="2" borderId="0" xfId="2" applyFont="1" applyFill="1" applyBorder="1" applyAlignment="1" applyProtection="1">
      <alignment horizontal="right" vertical="top" textRotation="255" shrinkToFit="1"/>
    </xf>
    <xf numFmtId="0" fontId="29" fillId="2" borderId="0" xfId="2" applyFont="1" applyFill="1" applyBorder="1" applyAlignment="1" applyProtection="1">
      <alignment horizontal="center" vertical="center" textRotation="255" shrinkToFit="1"/>
    </xf>
    <xf numFmtId="0" fontId="29" fillId="2" borderId="0" xfId="2" applyFont="1" applyFill="1" applyBorder="1" applyAlignment="1" applyProtection="1">
      <alignment horizontal="right" vertical="top" textRotation="255"/>
    </xf>
    <xf numFmtId="0" fontId="29" fillId="2" borderId="168" xfId="2" applyFont="1" applyFill="1" applyBorder="1" applyAlignment="1" applyProtection="1">
      <alignment horizontal="right" vertical="top" textRotation="255"/>
    </xf>
    <xf numFmtId="0" fontId="27" fillId="21" borderId="46" xfId="2" applyFont="1" applyFill="1" applyBorder="1" applyAlignment="1" applyProtection="1">
      <alignment vertical="center"/>
    </xf>
    <xf numFmtId="0" fontId="30" fillId="21" borderId="46" xfId="2" applyFont="1" applyFill="1" applyBorder="1" applyProtection="1"/>
    <xf numFmtId="0" fontId="47" fillId="21" borderId="46" xfId="2" applyFont="1" applyFill="1" applyBorder="1" applyAlignment="1" applyProtection="1">
      <alignment horizontal="left" vertical="top" textRotation="255"/>
    </xf>
    <xf numFmtId="0" fontId="30" fillId="21" borderId="47" xfId="2" applyFont="1" applyFill="1" applyBorder="1" applyProtection="1"/>
    <xf numFmtId="0" fontId="46" fillId="2" borderId="0" xfId="2" applyFont="1" applyFill="1" applyBorder="1" applyAlignment="1" applyProtection="1">
      <alignment vertical="center"/>
    </xf>
    <xf numFmtId="0" fontId="46" fillId="2" borderId="0" xfId="2" applyFont="1" applyFill="1" applyBorder="1" applyAlignment="1" applyProtection="1"/>
    <xf numFmtId="0" fontId="46" fillId="2" borderId="0" xfId="2" applyFont="1" applyFill="1" applyBorder="1" applyProtection="1"/>
    <xf numFmtId="0" fontId="46" fillId="2" borderId="0" xfId="2" applyFont="1" applyFill="1" applyBorder="1" applyAlignment="1" applyProtection="1">
      <alignment horizontal="left"/>
    </xf>
    <xf numFmtId="0" fontId="46" fillId="2" borderId="0" xfId="2" applyFont="1" applyFill="1" applyBorder="1" applyAlignment="1" applyProtection="1">
      <alignment horizontal="centerContinuous"/>
    </xf>
    <xf numFmtId="0" fontId="51" fillId="2" borderId="0" xfId="2" applyFont="1" applyFill="1" applyBorder="1" applyProtection="1"/>
    <xf numFmtId="0" fontId="52" fillId="2" borderId="0" xfId="2" applyFont="1" applyFill="1" applyBorder="1" applyAlignment="1" applyProtection="1">
      <alignment horizontal="center" vertical="center" textRotation="255"/>
    </xf>
    <xf numFmtId="0" fontId="29" fillId="2" borderId="0" xfId="2" applyFont="1" applyFill="1" applyBorder="1" applyAlignment="1" applyProtection="1">
      <alignment horizontal="center" vertical="center" textRotation="255" shrinkToFit="1"/>
    </xf>
    <xf numFmtId="0" fontId="44" fillId="2" borderId="219" xfId="2" applyFont="1" applyFill="1" applyBorder="1" applyAlignment="1" applyProtection="1">
      <alignment horizontal="center" vertical="distributed" textRotation="255" justifyLastLine="1"/>
    </xf>
    <xf numFmtId="0" fontId="30" fillId="2" borderId="46" xfId="2" applyFont="1" applyFill="1" applyBorder="1" applyProtection="1">
      <protection locked="0"/>
    </xf>
    <xf numFmtId="0" fontId="30" fillId="2" borderId="0" xfId="2" applyFont="1" applyFill="1" applyProtection="1">
      <protection locked="0"/>
    </xf>
    <xf numFmtId="49" fontId="21" fillId="2" borderId="0" xfId="1" applyNumberFormat="1" applyFont="1" applyFill="1" applyAlignment="1">
      <alignment horizontal="left" vertical="center" wrapText="1" indent="1"/>
    </xf>
    <xf numFmtId="0" fontId="22" fillId="2" borderId="0" xfId="1" applyFont="1" applyFill="1" applyAlignment="1">
      <alignment horizontal="left" vertical="center" wrapText="1" indent="1"/>
    </xf>
    <xf numFmtId="0" fontId="0" fillId="2" borderId="0" xfId="0" applyFill="1" applyAlignment="1">
      <alignment horizontal="left" vertical="center" wrapText="1" indent="1"/>
    </xf>
    <xf numFmtId="0" fontId="30" fillId="2" borderId="0" xfId="2" applyFont="1" applyFill="1" applyBorder="1" applyAlignment="1" applyProtection="1">
      <alignment horizontal="center" vertical="center"/>
    </xf>
    <xf numFmtId="176" fontId="0" fillId="2" borderId="0" xfId="0" applyNumberFormat="1" applyFill="1" applyBorder="1" applyAlignment="1">
      <alignment horizontal="center" vertical="center"/>
    </xf>
    <xf numFmtId="176" fontId="0" fillId="2" borderId="7" xfId="0" applyNumberFormat="1" applyFill="1" applyBorder="1">
      <alignment vertical="center"/>
    </xf>
    <xf numFmtId="176" fontId="0" fillId="2" borderId="29" xfId="0" applyNumberFormat="1" applyFill="1" applyBorder="1" applyAlignment="1">
      <alignment horizontal="center" vertical="center"/>
    </xf>
    <xf numFmtId="9" fontId="0" fillId="2" borderId="29" xfId="0" applyNumberFormat="1" applyFill="1" applyBorder="1" applyAlignment="1">
      <alignment horizontal="right" vertical="center" indent="1"/>
    </xf>
    <xf numFmtId="177" fontId="0" fillId="2" borderId="29" xfId="0" applyNumberFormat="1" applyFill="1" applyBorder="1" applyAlignment="1">
      <alignment horizontal="right" vertical="center" indent="1"/>
    </xf>
    <xf numFmtId="176" fontId="0" fillId="2" borderId="11" xfId="0" applyNumberFormat="1" applyFill="1" applyBorder="1" applyAlignment="1">
      <alignment horizontal="center" vertical="center"/>
    </xf>
    <xf numFmtId="184" fontId="0" fillId="2" borderId="72" xfId="0" applyNumberFormat="1" applyFill="1" applyBorder="1" applyAlignment="1">
      <alignment horizontal="right" vertical="center"/>
    </xf>
    <xf numFmtId="184" fontId="0" fillId="2" borderId="72" xfId="0" applyNumberFormat="1" applyFill="1" applyBorder="1">
      <alignment vertical="center"/>
    </xf>
    <xf numFmtId="177" fontId="0" fillId="2" borderId="268" xfId="0" applyNumberFormat="1" applyFill="1" applyBorder="1" applyAlignment="1">
      <alignment horizontal="right" vertical="center" indent="1"/>
    </xf>
    <xf numFmtId="187" fontId="0" fillId="2" borderId="97" xfId="0" applyNumberFormat="1" applyFill="1" applyBorder="1" applyAlignment="1">
      <alignment horizontal="center" vertical="center"/>
    </xf>
    <xf numFmtId="176" fontId="3" fillId="2" borderId="270" xfId="0" applyNumberFormat="1" applyFont="1" applyFill="1" applyBorder="1" applyAlignment="1">
      <alignment horizontal="center" vertical="center"/>
    </xf>
    <xf numFmtId="184" fontId="0" fillId="2" borderId="33" xfId="0" applyNumberFormat="1" applyFill="1" applyBorder="1" applyAlignment="1">
      <alignment horizontal="center" vertical="center"/>
    </xf>
    <xf numFmtId="185" fontId="0" fillId="2" borderId="36" xfId="0" applyNumberFormat="1" applyFill="1" applyBorder="1" applyAlignment="1">
      <alignment horizontal="center" vertical="center"/>
    </xf>
    <xf numFmtId="186" fontId="0" fillId="2" borderId="37" xfId="0" applyNumberFormat="1" applyFill="1" applyBorder="1" applyAlignment="1">
      <alignment horizontal="center" vertical="center"/>
    </xf>
    <xf numFmtId="14" fontId="0" fillId="2" borderId="243" xfId="0" applyNumberFormat="1" applyFill="1" applyBorder="1" applyAlignment="1">
      <alignment horizontal="center" vertical="center"/>
    </xf>
    <xf numFmtId="184" fontId="7" fillId="2" borderId="269" xfId="0" applyNumberFormat="1" applyFont="1" applyFill="1" applyBorder="1" applyAlignment="1">
      <alignment horizontal="center" vertical="center"/>
    </xf>
    <xf numFmtId="177" fontId="0" fillId="11" borderId="267" xfId="0" applyNumberFormat="1" applyFill="1" applyBorder="1" applyAlignment="1">
      <alignment horizontal="right" vertical="center" indent="1"/>
    </xf>
    <xf numFmtId="177" fontId="0" fillId="2" borderId="266" xfId="0" applyNumberFormat="1" applyFill="1" applyBorder="1" applyAlignment="1">
      <alignment horizontal="right" vertical="center" indent="1"/>
    </xf>
    <xf numFmtId="177" fontId="3" fillId="2" borderId="29" xfId="0" applyNumberFormat="1" applyFont="1" applyFill="1" applyBorder="1" applyAlignment="1">
      <alignment horizontal="right" vertical="center" indent="1"/>
    </xf>
    <xf numFmtId="177" fontId="0" fillId="2" borderId="236" xfId="0" applyNumberFormat="1" applyFill="1" applyBorder="1" applyAlignment="1">
      <alignment horizontal="center" vertical="center"/>
    </xf>
    <xf numFmtId="176" fontId="7" fillId="11" borderId="260" xfId="0" applyNumberFormat="1" applyFont="1" applyFill="1" applyBorder="1" applyAlignment="1">
      <alignment horizontal="center" vertical="center"/>
    </xf>
    <xf numFmtId="49" fontId="0" fillId="2" borderId="24" xfId="0" applyNumberFormat="1" applyFill="1" applyBorder="1" applyAlignment="1">
      <alignment horizontal="right" vertical="center"/>
    </xf>
    <xf numFmtId="176" fontId="0" fillId="2" borderId="22" xfId="0" applyNumberFormat="1" applyFill="1" applyBorder="1" applyAlignment="1">
      <alignment horizontal="center" vertical="center"/>
    </xf>
    <xf numFmtId="49" fontId="0" fillId="2" borderId="23" xfId="0" applyNumberFormat="1" applyFill="1" applyBorder="1" applyAlignment="1">
      <alignment horizontal="right" vertical="center"/>
    </xf>
    <xf numFmtId="176" fontId="0" fillId="2" borderId="15" xfId="0" applyNumberFormat="1" applyFill="1" applyBorder="1">
      <alignment vertical="center"/>
    </xf>
    <xf numFmtId="0" fontId="0" fillId="2" borderId="22" xfId="0" applyFill="1" applyBorder="1">
      <alignment vertical="center"/>
    </xf>
    <xf numFmtId="0" fontId="3" fillId="2" borderId="274" xfId="0" applyFont="1" applyFill="1" applyBorder="1" applyAlignment="1">
      <alignment horizontal="center" vertical="center"/>
    </xf>
    <xf numFmtId="0" fontId="3" fillId="2" borderId="236" xfId="0" applyFont="1" applyFill="1" applyBorder="1" applyAlignment="1">
      <alignment horizontal="center" vertical="center"/>
    </xf>
    <xf numFmtId="0" fontId="3" fillId="2" borderId="70" xfId="0" applyFont="1" applyFill="1" applyBorder="1" applyAlignment="1">
      <alignment horizontal="left" vertical="center" indent="1"/>
    </xf>
    <xf numFmtId="0" fontId="3" fillId="2" borderId="122" xfId="0" applyFont="1" applyFill="1" applyBorder="1" applyAlignment="1">
      <alignment horizontal="left" vertical="center" indent="1"/>
    </xf>
    <xf numFmtId="0" fontId="3" fillId="2" borderId="239" xfId="0" applyFont="1" applyFill="1" applyBorder="1" applyAlignment="1">
      <alignment horizontal="left" vertical="center" indent="1"/>
    </xf>
    <xf numFmtId="0" fontId="3" fillId="2" borderId="120" xfId="0" applyFont="1" applyFill="1" applyBorder="1" applyAlignment="1">
      <alignment horizontal="center" vertical="center"/>
    </xf>
    <xf numFmtId="0" fontId="3" fillId="2" borderId="276" xfId="0" applyFont="1" applyFill="1" applyBorder="1" applyAlignment="1">
      <alignment horizontal="left" vertical="center" indent="1"/>
    </xf>
    <xf numFmtId="0" fontId="3" fillId="2" borderId="277" xfId="0" applyFont="1" applyFill="1" applyBorder="1" applyAlignment="1">
      <alignment horizontal="left" vertical="center" indent="1"/>
    </xf>
    <xf numFmtId="0" fontId="3" fillId="2" borderId="127" xfId="0" applyFont="1" applyFill="1" applyBorder="1" applyAlignment="1">
      <alignment horizontal="left" vertical="center" indent="1"/>
    </xf>
    <xf numFmtId="177" fontId="3" fillId="2" borderId="96" xfId="0" applyNumberFormat="1" applyFont="1" applyFill="1" applyBorder="1">
      <alignment vertical="center"/>
    </xf>
    <xf numFmtId="189" fontId="0" fillId="2" borderId="104" xfId="0" applyNumberFormat="1" applyFill="1" applyBorder="1">
      <alignment vertical="center"/>
    </xf>
    <xf numFmtId="188" fontId="3" fillId="2" borderId="94" xfId="0" applyNumberFormat="1" applyFont="1" applyFill="1" applyBorder="1">
      <alignment vertical="center"/>
    </xf>
    <xf numFmtId="177" fontId="3" fillId="2" borderId="93" xfId="0" applyNumberFormat="1" applyFont="1" applyFill="1" applyBorder="1">
      <alignment vertical="center"/>
    </xf>
    <xf numFmtId="189" fontId="3" fillId="2" borderId="235" xfId="0" applyNumberFormat="1" applyFont="1" applyFill="1" applyBorder="1">
      <alignment vertical="center"/>
    </xf>
    <xf numFmtId="177" fontId="3" fillId="2" borderId="162" xfId="0" applyNumberFormat="1" applyFont="1" applyFill="1" applyBorder="1">
      <alignment vertical="center"/>
    </xf>
    <xf numFmtId="0" fontId="0" fillId="2" borderId="0" xfId="0" applyFill="1" applyAlignment="1">
      <alignment vertical="top"/>
    </xf>
    <xf numFmtId="188" fontId="18" fillId="22" borderId="94" xfId="0" applyNumberFormat="1" applyFont="1" applyFill="1" applyBorder="1" applyProtection="1">
      <alignment vertical="center"/>
      <protection locked="0"/>
    </xf>
    <xf numFmtId="177" fontId="18" fillId="22" borderId="93" xfId="0" applyNumberFormat="1" applyFont="1" applyFill="1" applyBorder="1" applyProtection="1">
      <alignment vertical="center"/>
      <protection locked="0"/>
    </xf>
    <xf numFmtId="189" fontId="18" fillId="22" borderId="235" xfId="0" applyNumberFormat="1" applyFont="1" applyFill="1" applyBorder="1" applyProtection="1">
      <alignment vertical="center"/>
      <protection locked="0"/>
    </xf>
    <xf numFmtId="177" fontId="18" fillId="22" borderId="162" xfId="0" applyNumberFormat="1" applyFont="1" applyFill="1" applyBorder="1" applyProtection="1">
      <alignment vertical="center"/>
      <protection locked="0"/>
    </xf>
    <xf numFmtId="177" fontId="18" fillId="22" borderId="139" xfId="0" applyNumberFormat="1" applyFont="1" applyFill="1" applyBorder="1" applyProtection="1">
      <alignment vertical="center"/>
      <protection locked="0"/>
    </xf>
    <xf numFmtId="177" fontId="18" fillId="22" borderId="244" xfId="0" applyNumberFormat="1" applyFont="1" applyFill="1" applyBorder="1" applyProtection="1">
      <alignment vertical="center"/>
      <protection locked="0"/>
    </xf>
    <xf numFmtId="177" fontId="18" fillId="22" borderId="75" xfId="0" applyNumberFormat="1" applyFont="1" applyFill="1" applyBorder="1" applyProtection="1">
      <alignment vertical="center"/>
      <protection locked="0"/>
    </xf>
    <xf numFmtId="177" fontId="0" fillId="2" borderId="104" xfId="0" applyNumberFormat="1" applyFill="1" applyBorder="1">
      <alignment vertical="center"/>
    </xf>
    <xf numFmtId="49" fontId="0" fillId="8" borderId="24" xfId="0" applyNumberFormat="1" applyFill="1" applyBorder="1" applyAlignment="1">
      <alignment horizontal="right" vertical="center"/>
    </xf>
    <xf numFmtId="176" fontId="0" fillId="8" borderId="7" xfId="0" applyNumberFormat="1" applyFill="1" applyBorder="1">
      <alignment vertical="center"/>
    </xf>
    <xf numFmtId="177" fontId="0" fillId="8" borderId="104" xfId="0" applyNumberFormat="1" applyFill="1" applyBorder="1">
      <alignment vertical="center"/>
    </xf>
    <xf numFmtId="177" fontId="0" fillId="8" borderId="104" xfId="0" applyNumberFormat="1" applyFill="1" applyBorder="1" applyAlignment="1">
      <alignment vertical="center"/>
    </xf>
    <xf numFmtId="49" fontId="0" fillId="7" borderId="122" xfId="0" applyNumberFormat="1" applyFill="1" applyBorder="1" applyAlignment="1">
      <alignment horizontal="right" vertical="center"/>
    </xf>
    <xf numFmtId="176" fontId="0" fillId="7" borderId="229" xfId="0" applyNumberFormat="1" applyFill="1" applyBorder="1">
      <alignment vertical="center"/>
    </xf>
    <xf numFmtId="177" fontId="0" fillId="7" borderId="162" xfId="0" applyNumberFormat="1" applyFill="1" applyBorder="1" applyAlignment="1">
      <alignment vertical="center"/>
    </xf>
    <xf numFmtId="176" fontId="0" fillId="5" borderId="104" xfId="0" applyNumberFormat="1" applyFill="1" applyBorder="1">
      <alignment vertical="center"/>
    </xf>
    <xf numFmtId="177" fontId="0" fillId="5" borderId="237" xfId="0" applyNumberFormat="1" applyFill="1" applyBorder="1">
      <alignment vertical="center"/>
    </xf>
    <xf numFmtId="177" fontId="0" fillId="5" borderId="104" xfId="0" applyNumberFormat="1" applyFill="1" applyBorder="1">
      <alignment vertical="center"/>
    </xf>
    <xf numFmtId="176" fontId="3" fillId="2" borderId="236" xfId="0" applyNumberFormat="1" applyFont="1" applyFill="1" applyBorder="1" applyAlignment="1">
      <alignment horizontal="center" vertical="center"/>
    </xf>
    <xf numFmtId="0" fontId="0" fillId="17" borderId="0" xfId="0" applyFill="1" applyProtection="1">
      <alignment vertical="center"/>
    </xf>
    <xf numFmtId="0" fontId="3" fillId="17" borderId="0" xfId="0" applyFont="1" applyFill="1" applyProtection="1">
      <alignment vertical="center"/>
    </xf>
    <xf numFmtId="176" fontId="0" fillId="17" borderId="0" xfId="0" applyNumberFormat="1" applyFill="1" applyProtection="1">
      <alignment vertical="center"/>
    </xf>
    <xf numFmtId="0" fontId="0" fillId="2" borderId="0" xfId="0" applyFill="1" applyProtection="1">
      <alignment vertical="center"/>
    </xf>
    <xf numFmtId="0" fontId="3" fillId="3" borderId="22" xfId="0" applyFont="1" applyFill="1" applyBorder="1" applyProtection="1">
      <alignment vertical="center"/>
    </xf>
    <xf numFmtId="176" fontId="3" fillId="3" borderId="77" xfId="0" applyNumberFormat="1" applyFont="1" applyFill="1" applyBorder="1" applyAlignment="1" applyProtection="1">
      <alignment horizontal="center" vertical="center"/>
    </xf>
    <xf numFmtId="0" fontId="3" fillId="3" borderId="34" xfId="0" applyFont="1" applyFill="1" applyBorder="1" applyAlignment="1" applyProtection="1">
      <alignment horizontal="center" vertical="center"/>
    </xf>
    <xf numFmtId="0" fontId="3" fillId="11" borderId="65" xfId="0" applyFont="1" applyFill="1" applyBorder="1" applyAlignment="1" applyProtection="1">
      <alignment horizontal="distributed" vertical="center" indent="1"/>
    </xf>
    <xf numFmtId="176" fontId="3" fillId="11" borderId="78" xfId="0" applyNumberFormat="1" applyFont="1" applyFill="1" applyBorder="1" applyAlignment="1" applyProtection="1">
      <alignment horizontal="right" vertical="center" indent="1"/>
    </xf>
    <xf numFmtId="176" fontId="3" fillId="11" borderId="66" xfId="0" applyNumberFormat="1" applyFont="1" applyFill="1" applyBorder="1" applyAlignment="1" applyProtection="1">
      <alignment horizontal="right" vertical="center" indent="1"/>
    </xf>
    <xf numFmtId="0" fontId="3" fillId="11" borderId="67" xfId="0" applyFont="1" applyFill="1" applyBorder="1" applyAlignment="1" applyProtection="1">
      <alignment horizontal="distributed" vertical="center" indent="1"/>
    </xf>
    <xf numFmtId="176" fontId="9" fillId="11" borderId="79" xfId="0" applyNumberFormat="1" applyFont="1" applyFill="1" applyBorder="1" applyAlignment="1" applyProtection="1">
      <alignment horizontal="right" vertical="center" indent="1"/>
    </xf>
    <xf numFmtId="176" fontId="3" fillId="11" borderId="68" xfId="0" applyNumberFormat="1" applyFont="1" applyFill="1" applyBorder="1" applyAlignment="1" applyProtection="1">
      <alignment horizontal="right" vertical="center" indent="1"/>
    </xf>
    <xf numFmtId="0" fontId="3" fillId="17" borderId="59" xfId="0" applyFont="1" applyFill="1" applyBorder="1" applyProtection="1">
      <alignment vertical="center"/>
    </xf>
    <xf numFmtId="176" fontId="0" fillId="17" borderId="59" xfId="0" applyNumberFormat="1" applyFill="1" applyBorder="1" applyAlignment="1" applyProtection="1">
      <alignment horizontal="right" vertical="center" indent="1"/>
    </xf>
    <xf numFmtId="0" fontId="3" fillId="8" borderId="22" xfId="0" applyFont="1" applyFill="1" applyBorder="1" applyProtection="1">
      <alignment vertical="center"/>
    </xf>
    <xf numFmtId="176" fontId="3" fillId="8" borderId="84" xfId="0" applyNumberFormat="1" applyFont="1" applyFill="1" applyBorder="1" applyAlignment="1" applyProtection="1">
      <alignment horizontal="center" vertical="center"/>
    </xf>
    <xf numFmtId="0" fontId="3" fillId="8" borderId="131" xfId="0" applyFont="1" applyFill="1" applyBorder="1" applyAlignment="1" applyProtection="1">
      <alignment horizontal="center" vertical="center"/>
    </xf>
    <xf numFmtId="0" fontId="3" fillId="10" borderId="23" xfId="0" applyFont="1" applyFill="1" applyBorder="1" applyAlignment="1" applyProtection="1">
      <alignment horizontal="distributed" vertical="center" indent="1"/>
    </xf>
    <xf numFmtId="176" fontId="3" fillId="10" borderId="80" xfId="0" applyNumberFormat="1" applyFont="1" applyFill="1" applyBorder="1" applyAlignment="1" applyProtection="1">
      <alignment horizontal="right" vertical="center" indent="1"/>
    </xf>
    <xf numFmtId="176" fontId="3" fillId="10" borderId="132" xfId="0" applyNumberFormat="1" applyFont="1" applyFill="1" applyBorder="1" applyAlignment="1" applyProtection="1">
      <alignment horizontal="right" vertical="center" indent="1"/>
    </xf>
    <xf numFmtId="0" fontId="3" fillId="10" borderId="70" xfId="0" applyFont="1" applyFill="1" applyBorder="1" applyAlignment="1" applyProtection="1">
      <alignment horizontal="distributed" vertical="center" indent="1"/>
    </xf>
    <xf numFmtId="176" fontId="3" fillId="10" borderId="158" xfId="0" applyNumberFormat="1" applyFont="1" applyFill="1" applyBorder="1" applyAlignment="1" applyProtection="1">
      <alignment horizontal="right" vertical="center" indent="1"/>
    </xf>
    <xf numFmtId="176" fontId="3" fillId="10" borderId="139" xfId="0" applyNumberFormat="1" applyFont="1" applyFill="1" applyBorder="1" applyAlignment="1" applyProtection="1">
      <alignment horizontal="right" vertical="center" indent="1"/>
    </xf>
    <xf numFmtId="0" fontId="3" fillId="10" borderId="71" xfId="0" applyFont="1" applyFill="1" applyBorder="1" applyAlignment="1" applyProtection="1">
      <alignment horizontal="distributed" vertical="center" indent="1"/>
    </xf>
    <xf numFmtId="176" fontId="3" fillId="10" borderId="159" xfId="0" applyNumberFormat="1" applyFont="1" applyFill="1" applyBorder="1" applyAlignment="1" applyProtection="1">
      <alignment horizontal="right" vertical="center" indent="1"/>
    </xf>
    <xf numFmtId="176" fontId="3" fillId="10" borderId="129" xfId="0" applyNumberFormat="1" applyFont="1" applyFill="1" applyBorder="1" applyAlignment="1" applyProtection="1">
      <alignment horizontal="right" vertical="center" indent="1"/>
    </xf>
    <xf numFmtId="0" fontId="3" fillId="10" borderId="110" xfId="0" applyFont="1" applyFill="1" applyBorder="1" applyAlignment="1" applyProtection="1">
      <alignment horizontal="distributed" vertical="center" indent="1"/>
    </xf>
    <xf numFmtId="176" fontId="3" fillId="10" borderId="108" xfId="0" applyNumberFormat="1" applyFont="1" applyFill="1" applyBorder="1" applyAlignment="1" applyProtection="1">
      <alignment horizontal="right" vertical="center" indent="1"/>
    </xf>
    <xf numFmtId="176" fontId="3" fillId="10" borderId="52" xfId="0" applyNumberFormat="1" applyFont="1" applyFill="1" applyBorder="1" applyAlignment="1" applyProtection="1">
      <alignment horizontal="right" vertical="center" indent="1"/>
    </xf>
    <xf numFmtId="176" fontId="3" fillId="10" borderId="133" xfId="0" applyNumberFormat="1" applyFont="1" applyFill="1" applyBorder="1" applyAlignment="1" applyProtection="1">
      <alignment horizontal="right" vertical="center" indent="1"/>
    </xf>
    <xf numFmtId="0" fontId="3" fillId="10" borderId="111" xfId="0" applyFont="1" applyFill="1" applyBorder="1" applyAlignment="1" applyProtection="1">
      <alignment horizontal="distributed" vertical="center" indent="1"/>
    </xf>
    <xf numFmtId="176" fontId="3" fillId="10" borderId="109" xfId="0" applyNumberFormat="1" applyFont="1" applyFill="1" applyBorder="1" applyAlignment="1" applyProtection="1">
      <alignment horizontal="right" vertical="center" indent="1"/>
    </xf>
    <xf numFmtId="176" fontId="3" fillId="10" borderId="61" xfId="0" applyNumberFormat="1" applyFont="1" applyFill="1" applyBorder="1" applyAlignment="1" applyProtection="1">
      <alignment horizontal="right" vertical="center" indent="1"/>
    </xf>
    <xf numFmtId="176" fontId="3" fillId="10" borderId="134" xfId="0" applyNumberFormat="1" applyFont="1" applyFill="1" applyBorder="1" applyAlignment="1" applyProtection="1">
      <alignment horizontal="right" vertical="center" indent="1"/>
    </xf>
    <xf numFmtId="176" fontId="3" fillId="10" borderId="255" xfId="0" applyNumberFormat="1" applyFont="1" applyFill="1" applyBorder="1" applyAlignment="1" applyProtection="1">
      <alignment horizontal="right" vertical="center" indent="1"/>
    </xf>
    <xf numFmtId="176" fontId="3" fillId="10" borderId="256" xfId="0" applyNumberFormat="1" applyFont="1" applyFill="1" applyBorder="1" applyAlignment="1" applyProtection="1">
      <alignment horizontal="right" vertical="center" indent="1"/>
    </xf>
    <xf numFmtId="0" fontId="3" fillId="10" borderId="24" xfId="0" applyFont="1" applyFill="1" applyBorder="1" applyAlignment="1" applyProtection="1">
      <alignment horizontal="distributed" vertical="center" indent="1"/>
    </xf>
    <xf numFmtId="176" fontId="3" fillId="10" borderId="33" xfId="0" applyNumberFormat="1" applyFont="1" applyFill="1" applyBorder="1" applyAlignment="1" applyProtection="1">
      <alignment horizontal="right" vertical="center" indent="1"/>
    </xf>
    <xf numFmtId="176" fontId="3" fillId="10" borderId="244" xfId="0" applyNumberFormat="1" applyFont="1" applyFill="1" applyBorder="1" applyAlignment="1" applyProtection="1">
      <alignment horizontal="right" vertical="center" indent="1"/>
    </xf>
    <xf numFmtId="176" fontId="3" fillId="10" borderId="164" xfId="0" applyNumberFormat="1" applyFont="1" applyFill="1" applyBorder="1" applyAlignment="1" applyProtection="1">
      <alignment horizontal="right" vertical="center" indent="1"/>
    </xf>
    <xf numFmtId="0" fontId="3" fillId="10" borderId="73" xfId="0" applyFont="1" applyFill="1" applyBorder="1" applyAlignment="1" applyProtection="1">
      <alignment horizontal="distributed" vertical="center" indent="1"/>
    </xf>
    <xf numFmtId="176" fontId="3" fillId="10" borderId="82" xfId="0" applyNumberFormat="1" applyFont="1" applyFill="1" applyBorder="1" applyAlignment="1" applyProtection="1">
      <alignment horizontal="right" vertical="center" indent="1"/>
    </xf>
    <xf numFmtId="176" fontId="3" fillId="10" borderId="63" xfId="0" applyNumberFormat="1" applyFont="1" applyFill="1" applyBorder="1" applyAlignment="1" applyProtection="1">
      <alignment horizontal="right" vertical="center" indent="1"/>
    </xf>
    <xf numFmtId="176" fontId="3" fillId="10" borderId="91" xfId="0" applyNumberFormat="1" applyFont="1" applyFill="1" applyBorder="1" applyAlignment="1" applyProtection="1">
      <alignment horizontal="right" vertical="center" indent="1"/>
    </xf>
    <xf numFmtId="0" fontId="3" fillId="10" borderId="74" xfId="0" applyFont="1" applyFill="1" applyBorder="1" applyAlignment="1" applyProtection="1">
      <alignment horizontal="distributed" vertical="center" indent="1"/>
    </xf>
    <xf numFmtId="176" fontId="3" fillId="10" borderId="81" xfId="0" applyNumberFormat="1" applyFont="1" applyFill="1" applyBorder="1" applyAlignment="1" applyProtection="1">
      <alignment horizontal="right" vertical="center" indent="1"/>
    </xf>
    <xf numFmtId="176" fontId="3" fillId="10" borderId="54" xfId="0" applyNumberFormat="1" applyFont="1" applyFill="1" applyBorder="1" applyAlignment="1" applyProtection="1">
      <alignment horizontal="right" vertical="center" indent="1"/>
    </xf>
    <xf numFmtId="176" fontId="3" fillId="10" borderId="135" xfId="0" applyNumberFormat="1" applyFont="1" applyFill="1" applyBorder="1" applyAlignment="1" applyProtection="1">
      <alignment horizontal="right" vertical="center" indent="1"/>
    </xf>
    <xf numFmtId="0" fontId="3" fillId="6" borderId="126" xfId="0" applyFont="1" applyFill="1" applyBorder="1" applyAlignment="1" applyProtection="1">
      <alignment horizontal="distributed" vertical="center" indent="1"/>
    </xf>
    <xf numFmtId="176" fontId="9" fillId="6" borderId="103" xfId="0" applyNumberFormat="1" applyFont="1" applyFill="1" applyBorder="1" applyAlignment="1" applyProtection="1">
      <alignment horizontal="right" vertical="center" indent="1"/>
    </xf>
    <xf numFmtId="176" fontId="9" fillId="6" borderId="130" xfId="0" applyNumberFormat="1" applyFont="1" applyFill="1" applyBorder="1" applyAlignment="1" applyProtection="1">
      <alignment horizontal="right" vertical="center" indent="1"/>
    </xf>
    <xf numFmtId="176" fontId="9" fillId="6" borderId="26" xfId="0" applyNumberFormat="1" applyFont="1" applyFill="1" applyBorder="1" applyAlignment="1" applyProtection="1">
      <alignment horizontal="right" vertical="center" indent="1"/>
    </xf>
    <xf numFmtId="0" fontId="3" fillId="6" borderId="257" xfId="0" applyFont="1" applyFill="1" applyBorder="1" applyAlignment="1" applyProtection="1">
      <alignment horizontal="distributed" vertical="center" indent="1"/>
    </xf>
    <xf numFmtId="176" fontId="3" fillId="6" borderId="137" xfId="0" applyNumberFormat="1" applyFont="1" applyFill="1" applyBorder="1" applyAlignment="1" applyProtection="1">
      <alignment horizontal="right" vertical="center" indent="1"/>
    </xf>
    <xf numFmtId="176" fontId="9" fillId="6" borderId="96" xfId="0" applyNumberFormat="1" applyFont="1" applyFill="1" applyBorder="1" applyAlignment="1" applyProtection="1">
      <alignment horizontal="right" vertical="center" indent="1"/>
    </xf>
    <xf numFmtId="176" fontId="9" fillId="6" borderId="163" xfId="0" applyNumberFormat="1" applyFont="1" applyFill="1" applyBorder="1" applyAlignment="1" applyProtection="1">
      <alignment horizontal="right" vertical="center" indent="1"/>
    </xf>
    <xf numFmtId="176" fontId="18" fillId="20" borderId="133" xfId="0" applyNumberFormat="1" applyFont="1" applyFill="1" applyBorder="1" applyAlignment="1" applyProtection="1">
      <alignment horizontal="center" vertical="center"/>
    </xf>
    <xf numFmtId="189" fontId="9" fillId="6" borderId="128" xfId="0" applyNumberFormat="1" applyFont="1" applyFill="1" applyBorder="1" applyAlignment="1" applyProtection="1">
      <alignment horizontal="right" vertical="center" indent="1"/>
    </xf>
    <xf numFmtId="188" fontId="9" fillId="6" borderId="164" xfId="0" applyNumberFormat="1" applyFont="1" applyFill="1" applyBorder="1" applyAlignment="1" applyProtection="1">
      <alignment horizontal="right" vertical="center" indent="1"/>
    </xf>
    <xf numFmtId="189" fontId="9" fillId="6" borderId="164" xfId="0" applyNumberFormat="1" applyFont="1" applyFill="1" applyBorder="1" applyAlignment="1" applyProtection="1">
      <alignment horizontal="right" vertical="center" indent="1"/>
    </xf>
    <xf numFmtId="176" fontId="9" fillId="6" borderId="123" xfId="0" applyNumberFormat="1" applyFont="1" applyFill="1" applyBorder="1" applyAlignment="1" applyProtection="1">
      <alignment horizontal="right" vertical="center" indent="1"/>
    </xf>
    <xf numFmtId="176" fontId="9" fillId="6" borderId="165" xfId="0" applyNumberFormat="1" applyFont="1" applyFill="1" applyBorder="1" applyAlignment="1" applyProtection="1">
      <alignment horizontal="right" vertical="center" indent="1"/>
    </xf>
    <xf numFmtId="176" fontId="9" fillId="6" borderId="128" xfId="0" applyNumberFormat="1" applyFont="1" applyFill="1" applyBorder="1" applyAlignment="1" applyProtection="1">
      <alignment horizontal="right" vertical="center" indent="1"/>
    </xf>
    <xf numFmtId="176" fontId="9" fillId="6" borderId="133" xfId="0" applyNumberFormat="1" applyFont="1" applyFill="1" applyBorder="1" applyAlignment="1" applyProtection="1">
      <alignment horizontal="right" vertical="center" indent="1"/>
    </xf>
    <xf numFmtId="176" fontId="9" fillId="6" borderId="75" xfId="0" applyNumberFormat="1" applyFont="1" applyFill="1" applyBorder="1" applyAlignment="1" applyProtection="1">
      <alignment horizontal="right" vertical="center" indent="1"/>
    </xf>
    <xf numFmtId="176" fontId="9" fillId="6" borderId="164" xfId="0" applyNumberFormat="1" applyFont="1" applyFill="1" applyBorder="1" applyAlignment="1" applyProtection="1">
      <alignment horizontal="right" vertical="center" indent="1"/>
    </xf>
    <xf numFmtId="0" fontId="15" fillId="11" borderId="127" xfId="0" applyFont="1" applyFill="1" applyBorder="1" applyAlignment="1" applyProtection="1">
      <alignment horizontal="center" vertical="center" shrinkToFit="1"/>
    </xf>
    <xf numFmtId="176" fontId="9" fillId="6" borderId="167" xfId="0" applyNumberFormat="1" applyFont="1" applyFill="1" applyBorder="1" applyAlignment="1" applyProtection="1">
      <alignment horizontal="right" vertical="center" indent="1"/>
    </xf>
    <xf numFmtId="176" fontId="9" fillId="6" borderId="76" xfId="0" applyNumberFormat="1" applyFont="1" applyFill="1" applyBorder="1" applyAlignment="1" applyProtection="1">
      <alignment horizontal="right" vertical="center" indent="1"/>
    </xf>
    <xf numFmtId="176" fontId="9" fillId="6" borderId="166" xfId="0" applyNumberFormat="1" applyFont="1" applyFill="1" applyBorder="1" applyAlignment="1" applyProtection="1">
      <alignment horizontal="right" vertical="center" indent="1"/>
    </xf>
    <xf numFmtId="49" fontId="3" fillId="6" borderId="92" xfId="0" applyNumberFormat="1" applyFont="1" applyFill="1" applyBorder="1" applyAlignment="1" applyProtection="1">
      <alignment horizontal="center" vertical="center"/>
    </xf>
    <xf numFmtId="176" fontId="3" fillId="6" borderId="39" xfId="0" applyNumberFormat="1" applyFont="1" applyFill="1" applyBorder="1" applyProtection="1">
      <alignment vertical="center"/>
    </xf>
    <xf numFmtId="176" fontId="14" fillId="6" borderId="96" xfId="0" applyNumberFormat="1" applyFont="1" applyFill="1" applyBorder="1" applyAlignment="1" applyProtection="1">
      <alignment horizontal="right" vertical="center" indent="1"/>
    </xf>
    <xf numFmtId="176" fontId="14" fillId="6" borderId="163" xfId="0" applyNumberFormat="1" applyFont="1" applyFill="1" applyBorder="1" applyAlignment="1" applyProtection="1">
      <alignment horizontal="right" vertical="center" indent="1"/>
    </xf>
    <xf numFmtId="49" fontId="3" fillId="6" borderId="18" xfId="0" applyNumberFormat="1" applyFont="1" applyFill="1" applyBorder="1" applyAlignment="1" applyProtection="1">
      <alignment horizontal="center" vertical="center"/>
    </xf>
    <xf numFmtId="176" fontId="3" fillId="6" borderId="19" xfId="0" applyNumberFormat="1" applyFont="1" applyFill="1" applyBorder="1" applyProtection="1">
      <alignment vertical="center"/>
    </xf>
    <xf numFmtId="176" fontId="3" fillId="6" borderId="19" xfId="0" applyNumberFormat="1" applyFont="1" applyFill="1" applyBorder="1" applyAlignment="1" applyProtection="1">
      <alignment vertical="center" shrinkToFit="1"/>
    </xf>
    <xf numFmtId="49" fontId="3" fillId="6" borderId="258" xfId="0" applyNumberFormat="1" applyFont="1" applyFill="1" applyBorder="1" applyAlignment="1" applyProtection="1">
      <alignment horizontal="center" vertical="center"/>
    </xf>
    <xf numFmtId="176" fontId="3" fillId="6" borderId="43" xfId="0" applyNumberFormat="1" applyFont="1" applyFill="1" applyBorder="1" applyProtection="1">
      <alignment vertical="center"/>
    </xf>
    <xf numFmtId="176" fontId="3" fillId="6" borderId="43" xfId="0" applyNumberFormat="1" applyFont="1" applyFill="1" applyBorder="1" applyAlignment="1" applyProtection="1">
      <alignment vertical="center" shrinkToFit="1"/>
    </xf>
    <xf numFmtId="176" fontId="14" fillId="6" borderId="120" xfId="0" applyNumberFormat="1" applyFont="1" applyFill="1" applyBorder="1" applyAlignment="1" applyProtection="1">
      <alignment horizontal="right" vertical="center" indent="1"/>
    </xf>
    <xf numFmtId="176" fontId="14" fillId="6" borderId="133" xfId="0" applyNumberFormat="1" applyFont="1" applyFill="1" applyBorder="1" applyAlignment="1" applyProtection="1">
      <alignment horizontal="right" vertical="center" indent="1"/>
    </xf>
    <xf numFmtId="176" fontId="14" fillId="6" borderId="113" xfId="0" applyNumberFormat="1" applyFont="1" applyFill="1" applyBorder="1" applyAlignment="1" applyProtection="1">
      <alignment horizontal="right" vertical="center" indent="1"/>
    </xf>
    <xf numFmtId="0" fontId="59" fillId="6" borderId="92" xfId="0" applyFont="1" applyFill="1" applyBorder="1" applyAlignment="1" applyProtection="1">
      <alignment horizontal="center" vertical="center"/>
    </xf>
    <xf numFmtId="176" fontId="14" fillId="6" borderId="123" xfId="0" applyNumberFormat="1" applyFont="1" applyFill="1" applyBorder="1" applyAlignment="1" applyProtection="1">
      <alignment horizontal="right" vertical="center" indent="1"/>
    </xf>
    <xf numFmtId="176" fontId="14" fillId="6" borderId="165" xfId="0" applyNumberFormat="1" applyFont="1" applyFill="1" applyBorder="1" applyAlignment="1" applyProtection="1">
      <alignment horizontal="right" vertical="center" indent="1"/>
    </xf>
    <xf numFmtId="0" fontId="3" fillId="6" borderId="160" xfId="0" applyFont="1" applyFill="1" applyBorder="1" applyAlignment="1" applyProtection="1">
      <alignment horizontal="center" vertical="center"/>
    </xf>
    <xf numFmtId="176" fontId="3" fillId="6" borderId="161" xfId="0" applyNumberFormat="1" applyFont="1" applyFill="1" applyBorder="1" applyProtection="1">
      <alignment vertical="center"/>
    </xf>
    <xf numFmtId="0" fontId="3" fillId="2" borderId="0" xfId="0" applyFont="1" applyFill="1" applyProtection="1">
      <alignment vertical="center"/>
    </xf>
    <xf numFmtId="176" fontId="0" fillId="2" borderId="0" xfId="0" applyNumberFormat="1" applyFill="1" applyAlignment="1" applyProtection="1">
      <alignment horizontal="center" vertical="center"/>
    </xf>
    <xf numFmtId="0" fontId="0" fillId="2" borderId="0" xfId="0" applyFill="1" applyAlignment="1" applyProtection="1">
      <alignment horizontal="center" vertical="center"/>
    </xf>
    <xf numFmtId="176" fontId="0" fillId="2" borderId="0" xfId="0" applyNumberFormat="1" applyFill="1" applyProtection="1">
      <alignment vertical="center"/>
    </xf>
    <xf numFmtId="49" fontId="25" fillId="22" borderId="0" xfId="0" applyNumberFormat="1" applyFont="1" applyFill="1" applyAlignment="1">
      <alignment vertical="center" wrapText="1"/>
    </xf>
    <xf numFmtId="49" fontId="11" fillId="11" borderId="0" xfId="0" applyNumberFormat="1" applyFont="1" applyFill="1" applyAlignment="1">
      <alignment vertical="center" wrapText="1"/>
    </xf>
    <xf numFmtId="49" fontId="18" fillId="22" borderId="0" xfId="0" applyNumberFormat="1" applyFont="1" applyFill="1" applyAlignment="1">
      <alignment horizontal="center" vertical="center"/>
    </xf>
    <xf numFmtId="49" fontId="3" fillId="10" borderId="0" xfId="0" applyNumberFormat="1" applyFont="1" applyFill="1" applyAlignment="1">
      <alignment horizontal="center" vertical="center"/>
    </xf>
    <xf numFmtId="49" fontId="3" fillId="11" borderId="0" xfId="0" applyNumberFormat="1" applyFont="1" applyFill="1" applyAlignment="1">
      <alignment horizontal="center" vertical="center"/>
    </xf>
    <xf numFmtId="176" fontId="0" fillId="2" borderId="280" xfId="0" applyNumberFormat="1" applyFill="1" applyBorder="1">
      <alignment vertical="center"/>
    </xf>
    <xf numFmtId="0" fontId="0" fillId="2" borderId="280" xfId="0" applyFill="1" applyBorder="1" applyAlignment="1">
      <alignment horizontal="right" vertical="center" indent="1"/>
    </xf>
    <xf numFmtId="176" fontId="0" fillId="2" borderId="101" xfId="0" applyNumberFormat="1" applyFill="1" applyBorder="1">
      <alignment vertical="center"/>
    </xf>
    <xf numFmtId="176" fontId="0" fillId="2" borderId="281" xfId="0" applyNumberFormat="1" applyFill="1" applyBorder="1">
      <alignment vertical="center"/>
    </xf>
    <xf numFmtId="176" fontId="0" fillId="2" borderId="107" xfId="0" applyNumberFormat="1" applyFill="1" applyBorder="1">
      <alignment vertical="center"/>
    </xf>
    <xf numFmtId="0" fontId="0" fillId="2" borderId="63" xfId="0" applyFill="1" applyBorder="1" applyAlignment="1">
      <alignment horizontal="center" vertical="center"/>
    </xf>
    <xf numFmtId="176" fontId="0" fillId="2" borderId="47" xfId="0" applyNumberFormat="1" applyFill="1" applyBorder="1" applyAlignment="1">
      <alignment vertical="center"/>
    </xf>
    <xf numFmtId="176" fontId="0" fillId="2" borderId="282" xfId="0" applyNumberFormat="1" applyFill="1" applyBorder="1" applyAlignment="1">
      <alignment vertical="center"/>
    </xf>
    <xf numFmtId="0" fontId="0" fillId="2" borderId="283" xfId="0" applyFill="1" applyBorder="1" applyAlignment="1">
      <alignment horizontal="center" vertical="center"/>
    </xf>
    <xf numFmtId="0" fontId="0" fillId="2" borderId="108" xfId="0" applyFill="1" applyBorder="1" applyAlignment="1">
      <alignment horizontal="distributed" vertical="center" indent="1"/>
    </xf>
    <xf numFmtId="0" fontId="0" fillId="2" borderId="141" xfId="0" applyFill="1" applyBorder="1" applyAlignment="1">
      <alignment horizontal="distributed" vertical="center" indent="1"/>
    </xf>
    <xf numFmtId="0" fontId="0" fillId="2" borderId="109" xfId="0" applyFill="1" applyBorder="1" applyAlignment="1">
      <alignment horizontal="distributed" vertical="center" indent="1"/>
    </xf>
    <xf numFmtId="0" fontId="0" fillId="0" borderId="47" xfId="0" applyBorder="1" applyAlignment="1">
      <alignment horizontal="distributed" vertical="center" indent="1"/>
    </xf>
    <xf numFmtId="0" fontId="0" fillId="2" borderId="0" xfId="0" applyFill="1" applyAlignment="1">
      <alignment horizontal="left" vertical="center"/>
    </xf>
    <xf numFmtId="0" fontId="0" fillId="2" borderId="52" xfId="0" applyFill="1" applyBorder="1" applyAlignment="1">
      <alignment horizontal="center" vertical="distributed" textRotation="255" indent="1"/>
    </xf>
    <xf numFmtId="0" fontId="0" fillId="0" borderId="284" xfId="0" applyBorder="1" applyAlignment="1">
      <alignment horizontal="center" vertical="distributed" textRotation="255" indent="1"/>
    </xf>
    <xf numFmtId="0" fontId="0" fillId="0" borderId="61" xfId="0" applyBorder="1" applyAlignment="1">
      <alignment horizontal="center" vertical="distributed" textRotation="255" indent="1"/>
    </xf>
    <xf numFmtId="0" fontId="0" fillId="2" borderId="285" xfId="0" applyFill="1" applyBorder="1" applyAlignment="1">
      <alignment horizontal="distributed" vertical="center"/>
    </xf>
    <xf numFmtId="0" fontId="0" fillId="2" borderId="286" xfId="0" applyFill="1" applyBorder="1" applyAlignment="1">
      <alignment horizontal="distributed" vertical="center"/>
    </xf>
    <xf numFmtId="0" fontId="0" fillId="2" borderId="287" xfId="0" applyFill="1" applyBorder="1" applyAlignment="1">
      <alignment horizontal="distributed" vertical="center"/>
    </xf>
    <xf numFmtId="0" fontId="0" fillId="2" borderId="52" xfId="0" applyFill="1" applyBorder="1" applyAlignment="1">
      <alignment horizontal="center" vertical="center" textRotation="255"/>
    </xf>
    <xf numFmtId="0" fontId="0" fillId="0" borderId="284" xfId="0" applyBorder="1" applyAlignment="1">
      <alignment horizontal="center" vertical="center" textRotation="255"/>
    </xf>
    <xf numFmtId="0" fontId="0" fillId="0" borderId="61" xfId="0" applyBorder="1" applyAlignment="1">
      <alignment horizontal="center" vertical="center" textRotation="255"/>
    </xf>
    <xf numFmtId="0" fontId="0" fillId="0" borderId="63" xfId="0" applyBorder="1" applyAlignment="1">
      <alignment horizontal="center" vertical="distributed" textRotation="255" indent="4"/>
    </xf>
    <xf numFmtId="0" fontId="0" fillId="2" borderId="291" xfId="0" applyFill="1" applyBorder="1" applyAlignment="1">
      <alignment horizontal="center" vertical="center"/>
    </xf>
    <xf numFmtId="0" fontId="0" fillId="2" borderId="53" xfId="0" applyFill="1" applyBorder="1" applyAlignment="1">
      <alignment horizontal="center" vertical="center"/>
    </xf>
    <xf numFmtId="0" fontId="0" fillId="2" borderId="295" xfId="0" applyFill="1" applyBorder="1" applyAlignment="1">
      <alignment horizontal="center" vertical="center"/>
    </xf>
    <xf numFmtId="176" fontId="0" fillId="2" borderId="94" xfId="0" applyNumberFormat="1" applyFill="1" applyBorder="1">
      <alignment vertical="center"/>
    </xf>
    <xf numFmtId="176" fontId="0" fillId="2" borderId="288" xfId="0" applyNumberFormat="1" applyFill="1" applyBorder="1">
      <alignment vertical="center"/>
    </xf>
    <xf numFmtId="176" fontId="0" fillId="2" borderId="292" xfId="0" applyNumberFormat="1" applyFill="1" applyBorder="1">
      <alignment vertical="center"/>
    </xf>
    <xf numFmtId="176" fontId="0" fillId="2" borderId="89" xfId="0" applyNumberFormat="1" applyFill="1" applyBorder="1">
      <alignment vertical="center"/>
    </xf>
    <xf numFmtId="176" fontId="0" fillId="2" borderId="290" xfId="0" applyNumberFormat="1" applyFill="1" applyBorder="1">
      <alignment vertical="center"/>
    </xf>
    <xf numFmtId="176" fontId="0" fillId="2" borderId="109" xfId="0" applyNumberFormat="1" applyFill="1" applyBorder="1">
      <alignment vertical="center"/>
    </xf>
    <xf numFmtId="176" fontId="0" fillId="2" borderId="293" xfId="0" applyNumberFormat="1" applyFill="1" applyBorder="1">
      <alignment vertical="center"/>
    </xf>
    <xf numFmtId="176" fontId="0" fillId="2" borderId="169" xfId="0" applyNumberFormat="1" applyFill="1" applyBorder="1">
      <alignment vertical="center"/>
    </xf>
    <xf numFmtId="49" fontId="68" fillId="11" borderId="0" xfId="1" applyNumberFormat="1" applyFont="1" applyFill="1" applyAlignment="1">
      <alignment horizontal="left" vertical="top" wrapText="1" indent="10"/>
    </xf>
    <xf numFmtId="0" fontId="0" fillId="2" borderId="0" xfId="0" applyFill="1" applyBorder="1" applyProtection="1">
      <alignment vertical="center"/>
    </xf>
    <xf numFmtId="176" fontId="9" fillId="2" borderId="0" xfId="0" applyNumberFormat="1" applyFont="1" applyFill="1" applyBorder="1" applyAlignment="1" applyProtection="1">
      <alignment horizontal="right" vertical="center" indent="1"/>
    </xf>
    <xf numFmtId="0" fontId="3" fillId="2" borderId="0" xfId="0" applyFont="1" applyFill="1" applyBorder="1" applyProtection="1">
      <alignment vertical="center"/>
    </xf>
    <xf numFmtId="176" fontId="0" fillId="2" borderId="0" xfId="0" applyNumberFormat="1" applyFill="1" applyBorder="1" applyProtection="1">
      <alignment vertical="center"/>
    </xf>
    <xf numFmtId="0" fontId="0" fillId="2" borderId="0" xfId="0" applyFill="1" applyAlignment="1" applyProtection="1">
      <alignment horizontal="distributed" vertical="center" indent="2"/>
    </xf>
    <xf numFmtId="0" fontId="3" fillId="2" borderId="0" xfId="0" applyFont="1" applyFill="1" applyBorder="1" applyAlignment="1" applyProtection="1">
      <alignment horizontal="center" vertical="center"/>
    </xf>
    <xf numFmtId="176" fontId="3" fillId="2" borderId="0" xfId="0" applyNumberFormat="1" applyFont="1" applyFill="1" applyBorder="1" applyProtection="1">
      <alignment vertical="center"/>
    </xf>
    <xf numFmtId="0" fontId="3" fillId="2" borderId="72" xfId="0" applyFont="1" applyFill="1" applyBorder="1" applyAlignment="1" applyProtection="1">
      <alignment horizontal="center" vertical="center"/>
    </xf>
    <xf numFmtId="176" fontId="3" fillId="2" borderId="72" xfId="0" applyNumberFormat="1" applyFont="1" applyFill="1" applyBorder="1" applyAlignment="1" applyProtection="1">
      <alignment horizontal="right" vertical="center" indent="1"/>
    </xf>
    <xf numFmtId="176" fontId="9" fillId="2" borderId="72" xfId="0" applyNumberFormat="1" applyFont="1" applyFill="1" applyBorder="1" applyAlignment="1" applyProtection="1">
      <alignment horizontal="right" vertical="center" indent="1"/>
    </xf>
    <xf numFmtId="176" fontId="3" fillId="2" borderId="0" xfId="0" applyNumberFormat="1" applyFont="1" applyFill="1" applyAlignment="1" applyProtection="1">
      <alignment horizontal="center" vertical="center"/>
    </xf>
    <xf numFmtId="0" fontId="0" fillId="2" borderId="0" xfId="0" applyFill="1" applyBorder="1" applyAlignment="1" applyProtection="1">
      <alignment horizontal="center" vertical="center"/>
    </xf>
    <xf numFmtId="0" fontId="10" fillId="2" borderId="0" xfId="0" applyFont="1" applyFill="1" applyAlignment="1" applyProtection="1">
      <alignment horizontal="distributed" vertical="center" indent="2"/>
    </xf>
    <xf numFmtId="0" fontId="20" fillId="2" borderId="0" xfId="1" applyFont="1" applyFill="1" applyAlignment="1" applyProtection="1">
      <alignment horizontal="left" vertical="center" indent="1"/>
    </xf>
    <xf numFmtId="0" fontId="0" fillId="2" borderId="0" xfId="0" applyFill="1" applyAlignment="1" applyProtection="1">
      <alignment horizontal="left" vertical="center" indent="1"/>
    </xf>
    <xf numFmtId="0" fontId="18" fillId="24" borderId="67" xfId="0" applyFont="1" applyFill="1" applyBorder="1" applyAlignment="1">
      <alignment horizontal="distributed" vertical="center" indent="1"/>
    </xf>
    <xf numFmtId="176" fontId="5" fillId="24" borderId="118" xfId="0" applyNumberFormat="1" applyFont="1" applyFill="1" applyBorder="1" applyAlignment="1">
      <alignment horizontal="right" vertical="center" indent="1"/>
    </xf>
    <xf numFmtId="0" fontId="0" fillId="2" borderId="0" xfId="0" applyFill="1" applyBorder="1">
      <alignment vertical="center"/>
    </xf>
    <xf numFmtId="0" fontId="0" fillId="2" borderId="0" xfId="0" applyFill="1" applyBorder="1" applyAlignment="1">
      <alignment vertical="center"/>
    </xf>
    <xf numFmtId="0" fontId="0" fillId="2" borderId="30" xfId="0" applyFill="1" applyBorder="1">
      <alignment vertical="center"/>
    </xf>
    <xf numFmtId="0" fontId="0" fillId="2" borderId="32" xfId="0" applyFill="1" applyBorder="1">
      <alignment vertical="center"/>
    </xf>
    <xf numFmtId="0" fontId="13" fillId="2" borderId="99" xfId="0" applyFont="1" applyFill="1" applyBorder="1" applyAlignment="1">
      <alignment horizontal="center" vertical="center" wrapText="1"/>
    </xf>
    <xf numFmtId="0" fontId="13" fillId="2" borderId="227" xfId="0" applyFont="1" applyFill="1" applyBorder="1">
      <alignment vertical="center"/>
    </xf>
    <xf numFmtId="0" fontId="1" fillId="2" borderId="72" xfId="0" applyFont="1" applyFill="1" applyBorder="1" applyAlignment="1">
      <alignment horizontal="left" vertical="center"/>
    </xf>
    <xf numFmtId="0" fontId="0" fillId="2" borderId="28" xfId="0" applyFill="1" applyBorder="1" applyAlignment="1">
      <alignment vertical="center"/>
    </xf>
    <xf numFmtId="0" fontId="0" fillId="2" borderId="32" xfId="0" applyFill="1" applyBorder="1" applyAlignment="1">
      <alignment vertical="center"/>
    </xf>
    <xf numFmtId="0" fontId="3" fillId="2" borderId="0" xfId="0" applyFont="1" applyFill="1" applyBorder="1">
      <alignment vertical="center"/>
    </xf>
    <xf numFmtId="176" fontId="0" fillId="2" borderId="0" xfId="0" applyNumberFormat="1" applyFill="1" applyBorder="1" applyAlignment="1">
      <alignment horizontal="right" vertical="center" indent="1"/>
    </xf>
    <xf numFmtId="177" fontId="0" fillId="11" borderId="243" xfId="0" applyNumberFormat="1" applyFill="1" applyBorder="1" applyAlignment="1">
      <alignment horizontal="right" vertical="center" indent="1"/>
    </xf>
    <xf numFmtId="176" fontId="3" fillId="2" borderId="30" xfId="0" applyNumberFormat="1" applyFont="1" applyFill="1" applyBorder="1" applyAlignment="1">
      <alignment horizontal="center" vertical="center"/>
    </xf>
    <xf numFmtId="177" fontId="0" fillId="2" borderId="296" xfId="0" applyNumberFormat="1" applyFill="1" applyBorder="1" applyAlignment="1">
      <alignment horizontal="right" vertical="center" indent="1"/>
    </xf>
    <xf numFmtId="177" fontId="0" fillId="2" borderId="286" xfId="0" applyNumberFormat="1" applyFill="1" applyBorder="1" applyAlignment="1">
      <alignment horizontal="right" vertical="center" indent="1"/>
    </xf>
    <xf numFmtId="189" fontId="0" fillId="2" borderId="286" xfId="0" applyNumberFormat="1" applyFill="1" applyBorder="1" applyAlignment="1">
      <alignment horizontal="right" vertical="center" indent="1"/>
    </xf>
    <xf numFmtId="177" fontId="0" fillId="8" borderId="286" xfId="0" applyNumberFormat="1" applyFill="1" applyBorder="1" applyAlignment="1">
      <alignment horizontal="right" vertical="center" indent="1"/>
    </xf>
    <xf numFmtId="10" fontId="0" fillId="2" borderId="286" xfId="0" applyNumberFormat="1" applyFill="1" applyBorder="1" applyAlignment="1">
      <alignment horizontal="right" vertical="center" indent="1"/>
    </xf>
    <xf numFmtId="177" fontId="0" fillId="7" borderId="297" xfId="0" applyNumberFormat="1" applyFill="1" applyBorder="1" applyAlignment="1">
      <alignment horizontal="right" vertical="center" indent="1"/>
    </xf>
    <xf numFmtId="176" fontId="3" fillId="2" borderId="274" xfId="0" applyNumberFormat="1" applyFont="1" applyFill="1" applyBorder="1" applyAlignment="1">
      <alignment horizontal="center" vertical="center"/>
    </xf>
    <xf numFmtId="177" fontId="0" fillId="5" borderId="298" xfId="0" applyNumberFormat="1" applyFill="1" applyBorder="1">
      <alignment vertical="center"/>
    </xf>
    <xf numFmtId="177" fontId="0" fillId="5" borderId="289" xfId="0" applyNumberFormat="1" applyFill="1" applyBorder="1">
      <alignment vertical="center"/>
    </xf>
    <xf numFmtId="188" fontId="0" fillId="2" borderId="289" xfId="0" applyNumberFormat="1" applyFill="1" applyBorder="1">
      <alignment vertical="center"/>
    </xf>
    <xf numFmtId="177" fontId="0" fillId="8" borderId="289" xfId="0" applyNumberFormat="1" applyFill="1" applyBorder="1">
      <alignment vertical="center"/>
    </xf>
    <xf numFmtId="176" fontId="0" fillId="5" borderId="289" xfId="0" applyNumberFormat="1" applyFill="1" applyBorder="1">
      <alignment vertical="center"/>
    </xf>
    <xf numFmtId="177" fontId="0" fillId="2" borderId="289" xfId="0" applyNumberFormat="1" applyFill="1" applyBorder="1">
      <alignment vertical="center"/>
    </xf>
    <xf numFmtId="177" fontId="0" fillId="8" borderId="289" xfId="0" applyNumberFormat="1" applyFill="1" applyBorder="1" applyAlignment="1">
      <alignment vertical="center"/>
    </xf>
    <xf numFmtId="177" fontId="0" fillId="7" borderId="235" xfId="0" applyNumberFormat="1" applyFill="1" applyBorder="1" applyAlignment="1">
      <alignment vertical="center"/>
    </xf>
    <xf numFmtId="49" fontId="21" fillId="2" borderId="0" xfId="1" applyNumberFormat="1" applyFont="1" applyFill="1" applyAlignment="1" applyProtection="1">
      <alignment horizontal="left" vertical="center" wrapText="1" indent="1"/>
    </xf>
    <xf numFmtId="0" fontId="22" fillId="2" borderId="0" xfId="1" applyFont="1" applyFill="1" applyAlignment="1" applyProtection="1">
      <alignment horizontal="left" vertical="center" wrapText="1" indent="1"/>
    </xf>
    <xf numFmtId="0" fontId="0" fillId="2" borderId="0" xfId="0" applyFill="1" applyAlignment="1" applyProtection="1">
      <alignment horizontal="left" vertical="center" wrapText="1" indent="1"/>
    </xf>
    <xf numFmtId="0" fontId="30" fillId="2" borderId="46" xfId="2" applyFont="1" applyFill="1" applyBorder="1" applyProtection="1"/>
    <xf numFmtId="0" fontId="3" fillId="2" borderId="275" xfId="0" applyFont="1" applyFill="1" applyBorder="1" applyAlignment="1">
      <alignment horizontal="center" vertical="center"/>
    </xf>
    <xf numFmtId="0" fontId="18" fillId="24" borderId="246" xfId="0" applyFont="1" applyFill="1" applyBorder="1" applyAlignment="1">
      <alignment horizontal="left" vertical="center" wrapText="1" indent="1"/>
    </xf>
    <xf numFmtId="0" fontId="0" fillId="0" borderId="248" xfId="0" applyBorder="1" applyAlignment="1">
      <alignment horizontal="left" vertical="center" wrapText="1" indent="1"/>
    </xf>
    <xf numFmtId="49" fontId="21" fillId="18" borderId="0" xfId="1" applyNumberFormat="1" applyFont="1" applyFill="1" applyAlignment="1">
      <alignment horizontal="left" vertical="center" indent="1"/>
    </xf>
    <xf numFmtId="49" fontId="22" fillId="18" borderId="0" xfId="1" applyNumberFormat="1" applyFont="1" applyFill="1" applyAlignment="1">
      <alignment horizontal="left" vertical="center" indent="1"/>
    </xf>
    <xf numFmtId="49" fontId="16" fillId="13" borderId="0" xfId="0" applyNumberFormat="1" applyFont="1" applyFill="1" applyAlignment="1">
      <alignment horizontal="left" vertical="center" indent="1"/>
    </xf>
    <xf numFmtId="0" fontId="16" fillId="13" borderId="0" xfId="0" applyFont="1" applyFill="1" applyAlignment="1">
      <alignment horizontal="left" vertical="center" indent="1"/>
    </xf>
    <xf numFmtId="49" fontId="4" fillId="19" borderId="0" xfId="0" applyNumberFormat="1" applyFont="1" applyFill="1" applyAlignment="1">
      <alignment horizontal="left" vertical="center" indent="1"/>
    </xf>
    <xf numFmtId="0" fontId="5" fillId="19" borderId="0" xfId="0" applyFont="1" applyFill="1" applyAlignment="1">
      <alignment horizontal="left" vertical="center" indent="1"/>
    </xf>
    <xf numFmtId="0" fontId="10" fillId="13" borderId="0" xfId="0" applyFont="1" applyFill="1" applyAlignment="1">
      <alignment horizontal="left" vertical="center" indent="1"/>
    </xf>
    <xf numFmtId="49" fontId="0" fillId="2" borderId="0" xfId="0" applyNumberFormat="1" applyFill="1" applyAlignment="1">
      <alignment vertical="center"/>
    </xf>
    <xf numFmtId="0" fontId="20" fillId="2" borderId="0" xfId="1" applyFont="1" applyFill="1" applyAlignment="1">
      <alignment horizontal="left" vertical="center" indent="1"/>
    </xf>
    <xf numFmtId="0" fontId="0" fillId="2" borderId="0" xfId="0" applyFill="1" applyAlignment="1">
      <alignment horizontal="left" vertical="center" indent="1"/>
    </xf>
    <xf numFmtId="0" fontId="0" fillId="0" borderId="0" xfId="0" applyAlignment="1">
      <alignment horizontal="left" vertical="center" indent="1"/>
    </xf>
    <xf numFmtId="0" fontId="3" fillId="2" borderId="0" xfId="0" applyFont="1" applyFill="1" applyAlignment="1">
      <alignment horizontal="left" vertical="center" wrapText="1"/>
    </xf>
    <xf numFmtId="0" fontId="0" fillId="0" borderId="0" xfId="0" applyAlignment="1">
      <alignment horizontal="left" vertical="center" wrapText="1"/>
    </xf>
    <xf numFmtId="0" fontId="4" fillId="27" borderId="0" xfId="0" applyFont="1" applyFill="1" applyAlignment="1">
      <alignment horizontal="left" vertical="center" indent="1"/>
    </xf>
    <xf numFmtId="0" fontId="5" fillId="27" borderId="0" xfId="0" applyFont="1" applyFill="1" applyAlignment="1">
      <alignment horizontal="left" vertical="center" indent="1"/>
    </xf>
    <xf numFmtId="0" fontId="18" fillId="24" borderId="247" xfId="0" applyFont="1" applyFill="1" applyBorder="1" applyAlignment="1">
      <alignment horizontal="left" vertical="center" wrapText="1" indent="1"/>
    </xf>
    <xf numFmtId="0" fontId="18" fillId="24" borderId="248" xfId="0" applyFont="1" applyFill="1" applyBorder="1" applyAlignment="1">
      <alignment horizontal="left" vertical="center" wrapText="1" indent="1"/>
    </xf>
    <xf numFmtId="49" fontId="21" fillId="9" borderId="0" xfId="1" applyNumberFormat="1" applyFont="1" applyFill="1" applyAlignment="1">
      <alignment horizontal="left" vertical="center" wrapText="1" indent="1"/>
    </xf>
    <xf numFmtId="0" fontId="22" fillId="9" borderId="0" xfId="1" applyFont="1" applyFill="1" applyAlignment="1">
      <alignment horizontal="left" vertical="center" wrapText="1" indent="1"/>
    </xf>
    <xf numFmtId="0" fontId="16" fillId="23" borderId="0" xfId="0" applyFont="1" applyFill="1" applyAlignment="1">
      <alignment horizontal="left" vertical="center" wrapText="1" indent="1"/>
    </xf>
    <xf numFmtId="0" fontId="0" fillId="0" borderId="0" xfId="0" applyAlignment="1">
      <alignment horizontal="left" vertical="center" wrapText="1" indent="1"/>
    </xf>
    <xf numFmtId="0" fontId="69" fillId="23" borderId="0" xfId="1" applyFont="1" applyFill="1" applyAlignment="1">
      <alignment horizontal="left" vertical="top" indent="2"/>
    </xf>
    <xf numFmtId="0" fontId="0" fillId="0" borderId="0" xfId="0" applyAlignment="1">
      <alignment horizontal="left" vertical="top" indent="2"/>
    </xf>
    <xf numFmtId="0" fontId="3" fillId="2" borderId="72" xfId="0" applyFont="1" applyFill="1" applyBorder="1" applyAlignment="1">
      <alignment horizontal="left" vertical="center" wrapText="1"/>
    </xf>
    <xf numFmtId="0" fontId="3" fillId="2" borderId="0" xfId="0" applyFont="1" applyFill="1" applyBorder="1" applyAlignment="1">
      <alignment horizontal="left" vertical="center"/>
    </xf>
    <xf numFmtId="0" fontId="0" fillId="0" borderId="72" xfId="0" applyBorder="1" applyAlignment="1">
      <alignment horizontal="left" vertical="center"/>
    </xf>
    <xf numFmtId="0" fontId="0" fillId="0" borderId="0" xfId="0" applyAlignment="1">
      <alignment horizontal="left" vertical="center"/>
    </xf>
    <xf numFmtId="0" fontId="3" fillId="2" borderId="72" xfId="0" applyFont="1" applyFill="1" applyBorder="1" applyAlignment="1">
      <alignment vertical="center" wrapText="1"/>
    </xf>
    <xf numFmtId="0" fontId="0" fillId="0" borderId="0" xfId="0" applyAlignment="1">
      <alignment vertical="center" wrapText="1"/>
    </xf>
    <xf numFmtId="0" fontId="0" fillId="0" borderId="72" xfId="0" applyBorder="1" applyAlignment="1">
      <alignment vertical="center" wrapText="1"/>
    </xf>
    <xf numFmtId="176" fontId="55" fillId="22" borderId="219" xfId="2" applyNumberFormat="1" applyFont="1" applyFill="1" applyBorder="1" applyAlignment="1" applyProtection="1">
      <alignment horizontal="center" vertical="center" shrinkToFit="1"/>
      <protection locked="0"/>
    </xf>
    <xf numFmtId="176" fontId="55" fillId="22" borderId="59" xfId="2" applyNumberFormat="1" applyFont="1" applyFill="1" applyBorder="1" applyAlignment="1" applyProtection="1">
      <alignment horizontal="center" vertical="center" shrinkToFit="1"/>
      <protection locked="0"/>
    </xf>
    <xf numFmtId="176" fontId="24" fillId="0" borderId="259" xfId="0" applyNumberFormat="1" applyFont="1" applyBorder="1" applyAlignment="1" applyProtection="1">
      <alignment horizontal="center" vertical="center"/>
      <protection locked="0"/>
    </xf>
    <xf numFmtId="176" fontId="55" fillId="22" borderId="198" xfId="2" applyNumberFormat="1" applyFont="1" applyFill="1" applyBorder="1" applyAlignment="1" applyProtection="1">
      <alignment horizontal="center" vertical="center" shrinkToFit="1"/>
      <protection locked="0"/>
    </xf>
    <xf numFmtId="0" fontId="63" fillId="0" borderId="59" xfId="0" applyFont="1" applyBorder="1" applyAlignment="1" applyProtection="1">
      <alignment horizontal="center" vertical="center"/>
      <protection locked="0"/>
    </xf>
    <xf numFmtId="0" fontId="63" fillId="0" borderId="259" xfId="0" applyFont="1" applyBorder="1" applyAlignment="1" applyProtection="1">
      <alignment horizontal="center" vertical="center"/>
      <protection locked="0"/>
    </xf>
    <xf numFmtId="0" fontId="63" fillId="0" borderId="169" xfId="0" applyFont="1" applyBorder="1" applyAlignment="1" applyProtection="1">
      <alignment horizontal="center" vertical="center"/>
      <protection locked="0"/>
    </xf>
    <xf numFmtId="176" fontId="64" fillId="26" borderId="196" xfId="2" applyNumberFormat="1" applyFont="1" applyFill="1" applyBorder="1" applyAlignment="1" applyProtection="1">
      <alignment horizontal="center" vertical="center" wrapText="1"/>
    </xf>
    <xf numFmtId="176" fontId="64" fillId="26" borderId="155" xfId="2" applyNumberFormat="1" applyFont="1" applyFill="1" applyBorder="1" applyAlignment="1" applyProtection="1">
      <alignment horizontal="center" vertical="center" wrapText="1"/>
    </xf>
    <xf numFmtId="176" fontId="65" fillId="26" borderId="155" xfId="0" applyNumberFormat="1" applyFont="1" applyFill="1" applyBorder="1" applyAlignment="1">
      <alignment horizontal="center" vertical="center" wrapText="1"/>
    </xf>
    <xf numFmtId="0" fontId="7" fillId="26" borderId="155" xfId="0" applyFont="1" applyFill="1" applyBorder="1" applyAlignment="1">
      <alignment horizontal="center" vertical="center" wrapText="1"/>
    </xf>
    <xf numFmtId="0" fontId="7" fillId="26" borderId="187" xfId="0" applyFont="1" applyFill="1" applyBorder="1" applyAlignment="1">
      <alignment horizontal="center" vertical="center" wrapText="1"/>
    </xf>
    <xf numFmtId="0" fontId="27" fillId="2" borderId="0" xfId="2" applyFont="1" applyFill="1" applyBorder="1" applyAlignment="1" applyProtection="1">
      <alignment horizontal="center" vertical="center" textRotation="255"/>
    </xf>
    <xf numFmtId="0" fontId="57" fillId="0" borderId="0" xfId="0" applyFont="1" applyAlignment="1" applyProtection="1">
      <alignment horizontal="center" vertical="center" textRotation="255"/>
    </xf>
    <xf numFmtId="0" fontId="0" fillId="24" borderId="247" xfId="0" applyFill="1" applyBorder="1" applyAlignment="1">
      <alignment horizontal="left" vertical="center" wrapText="1" indent="1"/>
    </xf>
    <xf numFmtId="0" fontId="0" fillId="24" borderId="248" xfId="0" applyFill="1" applyBorder="1" applyAlignment="1">
      <alignment horizontal="left" vertical="center" wrapText="1" indent="1"/>
    </xf>
    <xf numFmtId="49" fontId="21" fillId="19" borderId="0" xfId="1" applyNumberFormat="1" applyFont="1" applyFill="1" applyAlignment="1">
      <alignment horizontal="left" vertical="center" wrapText="1" indent="1"/>
    </xf>
    <xf numFmtId="0" fontId="22" fillId="19" borderId="0" xfId="1" applyFont="1" applyFill="1" applyAlignment="1">
      <alignment horizontal="left" vertical="center" wrapText="1" indent="1"/>
    </xf>
    <xf numFmtId="0" fontId="22" fillId="0" borderId="0" xfId="1" applyFont="1" applyAlignment="1">
      <alignment horizontal="left" vertical="center" wrapText="1" indent="1"/>
    </xf>
    <xf numFmtId="0" fontId="55" fillId="22" borderId="222" xfId="2" applyFont="1" applyFill="1" applyBorder="1" applyAlignment="1" applyProtection="1">
      <alignment horizontal="left" vertical="center" indent="1" shrinkToFit="1"/>
      <protection locked="0"/>
    </xf>
    <xf numFmtId="0" fontId="0" fillId="0" borderId="222" xfId="0" applyBorder="1" applyAlignment="1" applyProtection="1">
      <alignment horizontal="left" vertical="center" indent="1" shrinkToFit="1"/>
      <protection locked="0"/>
    </xf>
    <xf numFmtId="0" fontId="58" fillId="2" borderId="222" xfId="2" applyFont="1" applyFill="1" applyBorder="1" applyAlignment="1" applyProtection="1">
      <alignment horizontal="left" vertical="center" indent="1" shrinkToFit="1"/>
    </xf>
    <xf numFmtId="0" fontId="23" fillId="2" borderId="222" xfId="0" applyFont="1" applyFill="1" applyBorder="1" applyAlignment="1" applyProtection="1">
      <alignment horizontal="left" vertical="center" indent="1" shrinkToFit="1"/>
    </xf>
    <xf numFmtId="0" fontId="41" fillId="2" borderId="170" xfId="2" applyFont="1" applyFill="1" applyBorder="1" applyAlignment="1" applyProtection="1">
      <alignment horizontal="left" vertical="center" indent="1"/>
      <protection locked="0"/>
    </xf>
    <xf numFmtId="0" fontId="41" fillId="2" borderId="171" xfId="2" applyFont="1" applyFill="1" applyBorder="1" applyAlignment="1" applyProtection="1">
      <alignment horizontal="left" vertical="center" indent="1"/>
      <protection locked="0"/>
    </xf>
    <xf numFmtId="0" fontId="41" fillId="2" borderId="220" xfId="2" applyFont="1" applyFill="1" applyBorder="1" applyAlignment="1" applyProtection="1">
      <alignment horizontal="left" vertical="center" indent="1"/>
      <protection locked="0"/>
    </xf>
    <xf numFmtId="0" fontId="29" fillId="2" borderId="46" xfId="2" applyFont="1" applyFill="1" applyBorder="1" applyAlignment="1" applyProtection="1">
      <alignment horizontal="distributed"/>
    </xf>
    <xf numFmtId="1" fontId="43" fillId="2" borderId="46" xfId="2" applyNumberFormat="1" applyFont="1" applyFill="1" applyBorder="1" applyAlignment="1" applyProtection="1">
      <alignment horizontal="left" indent="1"/>
      <protection locked="0"/>
    </xf>
    <xf numFmtId="1" fontId="43" fillId="2" borderId="47" xfId="2" applyNumberFormat="1" applyFont="1" applyFill="1" applyBorder="1" applyAlignment="1" applyProtection="1">
      <alignment horizontal="left" indent="1"/>
      <protection locked="0"/>
    </xf>
    <xf numFmtId="0" fontId="50" fillId="21" borderId="46" xfId="2" applyNumberFormat="1" applyFont="1" applyFill="1" applyBorder="1" applyAlignment="1" applyProtection="1">
      <alignment horizontal="center" vertical="center"/>
    </xf>
    <xf numFmtId="0" fontId="29" fillId="2" borderId="176" xfId="2" applyFont="1" applyFill="1" applyBorder="1" applyAlignment="1" applyProtection="1">
      <alignment horizontal="distributed" vertical="center" wrapText="1"/>
    </xf>
    <xf numFmtId="0" fontId="41" fillId="2" borderId="176" xfId="2" applyFont="1" applyFill="1" applyBorder="1" applyAlignment="1" applyProtection="1">
      <alignment horizontal="left" vertical="center" indent="1"/>
      <protection locked="0"/>
    </xf>
    <xf numFmtId="0" fontId="29" fillId="2" borderId="176" xfId="2" applyFont="1" applyFill="1" applyBorder="1" applyAlignment="1" applyProtection="1">
      <alignment horizontal="center" vertical="center"/>
    </xf>
    <xf numFmtId="0" fontId="44" fillId="2" borderId="176" xfId="2" applyFont="1" applyFill="1" applyBorder="1" applyAlignment="1" applyProtection="1">
      <alignment horizontal="center" vertical="distributed" textRotation="255" justifyLastLine="1"/>
    </xf>
    <xf numFmtId="0" fontId="29" fillId="21" borderId="178" xfId="2" applyFont="1" applyFill="1" applyBorder="1" applyAlignment="1" applyProtection="1">
      <alignment horizontal="center" vertical="center" wrapText="1"/>
    </xf>
    <xf numFmtId="0" fontId="29" fillId="21" borderId="46" xfId="2" applyFont="1" applyFill="1" applyBorder="1" applyAlignment="1" applyProtection="1">
      <alignment horizontal="center" vertical="center" wrapText="1"/>
    </xf>
    <xf numFmtId="0" fontId="56" fillId="2" borderId="176" xfId="2" applyFont="1" applyFill="1" applyBorder="1" applyAlignment="1" applyProtection="1">
      <alignment horizontal="center" vertical="center" shrinkToFit="1"/>
    </xf>
    <xf numFmtId="182" fontId="56" fillId="2" borderId="176" xfId="2" applyNumberFormat="1" applyFont="1" applyFill="1" applyBorder="1" applyAlignment="1" applyProtection="1">
      <alignment horizontal="center" vertical="center"/>
    </xf>
    <xf numFmtId="180" fontId="56" fillId="2" borderId="176" xfId="2" applyNumberFormat="1" applyFont="1" applyFill="1" applyBorder="1" applyAlignment="1" applyProtection="1">
      <alignment horizontal="center" vertical="center"/>
    </xf>
    <xf numFmtId="181" fontId="56" fillId="2" borderId="176" xfId="2" applyNumberFormat="1" applyFont="1" applyFill="1" applyBorder="1" applyAlignment="1" applyProtection="1">
      <alignment horizontal="center" vertical="center"/>
    </xf>
    <xf numFmtId="1" fontId="43" fillId="2" borderId="176" xfId="2" applyNumberFormat="1" applyFont="1" applyFill="1" applyBorder="1" applyAlignment="1" applyProtection="1">
      <alignment horizontal="center" vertical="center" shrinkToFit="1"/>
    </xf>
    <xf numFmtId="180" fontId="43" fillId="2" borderId="176" xfId="2" applyNumberFormat="1" applyFont="1" applyFill="1" applyBorder="1" applyAlignment="1" applyProtection="1">
      <alignment horizontal="center" vertical="center" shrinkToFit="1"/>
    </xf>
    <xf numFmtId="181" fontId="43" fillId="2" borderId="176" xfId="2" applyNumberFormat="1" applyFont="1" applyFill="1" applyBorder="1" applyAlignment="1" applyProtection="1">
      <alignment horizontal="center" vertical="center" shrinkToFit="1"/>
    </xf>
    <xf numFmtId="0" fontId="43" fillId="2" borderId="176" xfId="2" applyFont="1" applyFill="1" applyBorder="1" applyAlignment="1" applyProtection="1">
      <alignment horizontal="center" vertical="center" shrinkToFit="1"/>
    </xf>
    <xf numFmtId="0" fontId="56" fillId="22" borderId="176" xfId="2" applyFont="1" applyFill="1" applyBorder="1" applyAlignment="1" applyProtection="1">
      <alignment horizontal="center" vertical="center"/>
      <protection locked="0"/>
    </xf>
    <xf numFmtId="0" fontId="43" fillId="2" borderId="176" xfId="2" applyFont="1" applyFill="1" applyBorder="1" applyAlignment="1" applyProtection="1">
      <alignment horizontal="center" vertical="center"/>
    </xf>
    <xf numFmtId="0" fontId="29" fillId="2" borderId="176" xfId="2" applyFont="1" applyFill="1" applyBorder="1" applyAlignment="1" applyProtection="1">
      <alignment horizontal="center" vertical="distributed" textRotation="255" wrapText="1"/>
    </xf>
    <xf numFmtId="0" fontId="29" fillId="2" borderId="176" xfId="2" applyFont="1" applyFill="1" applyBorder="1" applyAlignment="1" applyProtection="1">
      <alignment horizontal="distributed" vertical="distributed" wrapText="1"/>
    </xf>
    <xf numFmtId="38" fontId="44" fillId="21" borderId="46" xfId="3" applyFont="1" applyFill="1" applyBorder="1" applyAlignment="1" applyProtection="1">
      <alignment horizontal="center" vertical="center" shrinkToFit="1"/>
    </xf>
    <xf numFmtId="0" fontId="29" fillId="2" borderId="176" xfId="2" applyFont="1" applyFill="1" applyBorder="1" applyAlignment="1" applyProtection="1">
      <alignment horizontal="center" vertical="distributed" wrapText="1" shrinkToFit="1"/>
    </xf>
    <xf numFmtId="0" fontId="27" fillId="2" borderId="176" xfId="2" applyFont="1" applyFill="1" applyBorder="1" applyAlignment="1" applyProtection="1">
      <alignment horizontal="center" vertical="distributed" wrapText="1" shrinkToFit="1"/>
    </xf>
    <xf numFmtId="0" fontId="29" fillId="2" borderId="176" xfId="2" applyFont="1" applyFill="1" applyBorder="1" applyAlignment="1" applyProtection="1">
      <alignment horizontal="center" vertical="distributed" textRotation="255"/>
    </xf>
    <xf numFmtId="0" fontId="29" fillId="2" borderId="176" xfId="2" applyFont="1" applyFill="1" applyBorder="1" applyAlignment="1" applyProtection="1">
      <alignment horizontal="center" vertical="distributed" wrapText="1"/>
    </xf>
    <xf numFmtId="0" fontId="29" fillId="2" borderId="176" xfId="2" applyFont="1" applyFill="1" applyBorder="1" applyAlignment="1" applyProtection="1">
      <alignment vertical="distributed" textRotation="255" wrapText="1"/>
    </xf>
    <xf numFmtId="0" fontId="29" fillId="2" borderId="176" xfId="2" applyFont="1" applyFill="1" applyBorder="1" applyAlignment="1" applyProtection="1">
      <alignment horizontal="center" vertical="center" shrinkToFit="1"/>
    </xf>
    <xf numFmtId="0" fontId="30" fillId="2" borderId="176" xfId="2" applyFont="1" applyFill="1" applyBorder="1" applyAlignment="1" applyProtection="1">
      <alignment horizontal="center" vertical="center" textRotation="255" wrapText="1" shrinkToFit="1"/>
    </xf>
    <xf numFmtId="0" fontId="30" fillId="2" borderId="176" xfId="2" applyFont="1" applyFill="1" applyBorder="1" applyAlignment="1" applyProtection="1">
      <alignment horizontal="center" vertical="center" wrapText="1" shrinkToFit="1"/>
    </xf>
    <xf numFmtId="0" fontId="30" fillId="2" borderId="208" xfId="2" applyFont="1" applyFill="1" applyBorder="1" applyAlignment="1" applyProtection="1">
      <alignment horizontal="center" vertical="center" shrinkToFit="1"/>
    </xf>
    <xf numFmtId="0" fontId="30" fillId="2" borderId="209" xfId="2" applyFont="1" applyFill="1" applyBorder="1" applyAlignment="1" applyProtection="1">
      <alignment horizontal="center" vertical="center" shrinkToFit="1"/>
    </xf>
    <xf numFmtId="0" fontId="30" fillId="2" borderId="210" xfId="2" applyFont="1" applyFill="1" applyBorder="1" applyAlignment="1" applyProtection="1">
      <alignment horizontal="center" vertical="center" shrinkToFit="1"/>
    </xf>
    <xf numFmtId="0" fontId="30" fillId="2" borderId="209" xfId="2" applyFont="1" applyFill="1" applyBorder="1" applyAlignment="1" applyProtection="1">
      <alignment horizontal="left" vertical="center" indent="1" shrinkToFit="1"/>
    </xf>
    <xf numFmtId="0" fontId="30" fillId="2" borderId="209" xfId="2" applyFont="1" applyFill="1" applyBorder="1" applyAlignment="1" applyProtection="1">
      <alignment vertical="center" shrinkToFit="1"/>
    </xf>
    <xf numFmtId="0" fontId="30" fillId="2" borderId="176" xfId="2" applyFont="1" applyFill="1" applyBorder="1" applyAlignment="1" applyProtection="1">
      <alignment horizontal="center" vertical="center" shrinkToFit="1"/>
    </xf>
    <xf numFmtId="0" fontId="30" fillId="2" borderId="177" xfId="2" applyFont="1" applyFill="1" applyBorder="1" applyAlignment="1" applyProtection="1">
      <alignment horizontal="center" vertical="center" shrinkToFit="1"/>
    </xf>
    <xf numFmtId="0" fontId="30" fillId="2" borderId="0" xfId="2" applyFont="1" applyFill="1" applyBorder="1" applyAlignment="1" applyProtection="1">
      <alignment horizontal="center" vertical="center" shrinkToFit="1"/>
    </xf>
    <xf numFmtId="0" fontId="30" fillId="2" borderId="168" xfId="2" applyFont="1" applyFill="1" applyBorder="1" applyAlignment="1" applyProtection="1">
      <alignment horizontal="center" vertical="center" shrinkToFit="1"/>
    </xf>
    <xf numFmtId="0" fontId="30" fillId="21" borderId="178" xfId="2" applyFont="1" applyFill="1" applyBorder="1" applyAlignment="1" applyProtection="1">
      <alignment horizontal="center" vertical="center" shrinkToFit="1"/>
    </xf>
    <xf numFmtId="0" fontId="30" fillId="21" borderId="46" xfId="2" applyFont="1" applyFill="1" applyBorder="1" applyAlignment="1" applyProtection="1">
      <alignment horizontal="center" vertical="center" shrinkToFit="1"/>
    </xf>
    <xf numFmtId="0" fontId="29" fillId="2" borderId="54" xfId="2" applyFont="1" applyFill="1" applyBorder="1" applyAlignment="1" applyProtection="1">
      <alignment horizontal="center" vertical="center" textRotation="255" shrinkToFit="1"/>
    </xf>
    <xf numFmtId="0" fontId="29" fillId="2" borderId="55" xfId="2" applyFont="1" applyFill="1" applyBorder="1" applyAlignment="1" applyProtection="1">
      <alignment horizontal="center" vertical="center" textRotation="255" shrinkToFit="1"/>
    </xf>
    <xf numFmtId="0" fontId="29" fillId="2" borderId="53" xfId="2" applyFont="1" applyFill="1" applyBorder="1" applyAlignment="1" applyProtection="1">
      <alignment horizontal="center" vertical="center" textRotation="255" shrinkToFit="1"/>
    </xf>
    <xf numFmtId="0" fontId="29" fillId="2" borderId="177" xfId="2" applyFont="1" applyFill="1" applyBorder="1" applyAlignment="1" applyProtection="1">
      <alignment horizontal="center" vertical="center" textRotation="255" shrinkToFit="1"/>
    </xf>
    <xf numFmtId="0" fontId="29" fillId="2" borderId="0" xfId="2" applyFont="1" applyFill="1" applyBorder="1" applyAlignment="1" applyProtection="1">
      <alignment horizontal="center" vertical="center" textRotation="255" shrinkToFit="1"/>
    </xf>
    <xf numFmtId="0" fontId="29" fillId="2" borderId="168" xfId="2" applyFont="1" applyFill="1" applyBorder="1" applyAlignment="1" applyProtection="1">
      <alignment horizontal="center" vertical="center" textRotation="255" shrinkToFit="1"/>
    </xf>
    <xf numFmtId="0" fontId="29" fillId="2" borderId="219" xfId="2" applyFont="1" applyFill="1" applyBorder="1" applyAlignment="1" applyProtection="1">
      <alignment horizontal="center" vertical="center" textRotation="255" shrinkToFit="1"/>
    </xf>
    <xf numFmtId="0" fontId="29" fillId="2" borderId="59" xfId="2" applyFont="1" applyFill="1" applyBorder="1" applyAlignment="1" applyProtection="1">
      <alignment horizontal="center" vertical="center" textRotation="255" shrinkToFit="1"/>
    </xf>
    <xf numFmtId="0" fontId="29" fillId="2" borderId="169" xfId="2" applyFont="1" applyFill="1" applyBorder="1" applyAlignment="1" applyProtection="1">
      <alignment horizontal="center" vertical="center" textRotation="255" shrinkToFit="1"/>
    </xf>
    <xf numFmtId="0" fontId="30" fillId="2" borderId="213" xfId="2" applyFont="1" applyFill="1" applyBorder="1" applyAlignment="1" applyProtection="1">
      <alignment horizontal="center" vertical="center" wrapText="1" shrinkToFit="1"/>
    </xf>
    <xf numFmtId="0" fontId="30" fillId="2" borderId="214" xfId="2" applyFont="1" applyFill="1" applyBorder="1" applyAlignment="1" applyProtection="1">
      <alignment horizontal="center" vertical="center" shrinkToFit="1"/>
    </xf>
    <xf numFmtId="0" fontId="30" fillId="2" borderId="216" xfId="2" applyFont="1" applyFill="1" applyBorder="1" applyAlignment="1" applyProtection="1">
      <alignment horizontal="center" vertical="center" shrinkToFit="1"/>
    </xf>
    <xf numFmtId="0" fontId="30" fillId="2" borderId="217" xfId="2" applyFont="1" applyFill="1" applyBorder="1" applyAlignment="1" applyProtection="1">
      <alignment horizontal="center" vertical="center" shrinkToFit="1"/>
    </xf>
    <xf numFmtId="0" fontId="43" fillId="2" borderId="0" xfId="2" applyFont="1" applyFill="1" applyBorder="1" applyAlignment="1" applyProtection="1">
      <alignment horizontal="center" vertical="center"/>
    </xf>
    <xf numFmtId="0" fontId="43" fillId="2" borderId="173" xfId="2" applyFont="1" applyFill="1" applyBorder="1" applyAlignment="1" applyProtection="1">
      <alignment horizontal="center" vertical="center"/>
    </xf>
    <xf numFmtId="0" fontId="43" fillId="2" borderId="181" xfId="2" applyFont="1" applyFill="1" applyBorder="1" applyAlignment="1" applyProtection="1">
      <alignment horizontal="center" vertical="center"/>
    </xf>
    <xf numFmtId="0" fontId="43" fillId="2" borderId="218" xfId="2" applyFont="1" applyFill="1" applyBorder="1" applyAlignment="1" applyProtection="1">
      <alignment horizontal="center" vertical="center"/>
    </xf>
    <xf numFmtId="0" fontId="30" fillId="2" borderId="47" xfId="2" applyFont="1" applyFill="1" applyBorder="1" applyAlignment="1" applyProtection="1">
      <alignment horizontal="center" vertical="center" wrapText="1" shrinkToFit="1"/>
    </xf>
    <xf numFmtId="0" fontId="30" fillId="2" borderId="215" xfId="2" applyFont="1" applyFill="1" applyBorder="1" applyAlignment="1" applyProtection="1">
      <alignment horizontal="center" vertical="center" shrinkToFit="1"/>
    </xf>
    <xf numFmtId="38" fontId="44" fillId="21" borderId="47" xfId="3" applyFont="1" applyFill="1" applyBorder="1" applyAlignment="1" applyProtection="1">
      <alignment horizontal="center" vertical="center" shrinkToFit="1"/>
    </xf>
    <xf numFmtId="0" fontId="30" fillId="21" borderId="63" xfId="2" applyFont="1" applyFill="1" applyBorder="1" applyAlignment="1" applyProtection="1">
      <alignment horizontal="center" vertical="center" shrinkToFit="1"/>
    </xf>
    <xf numFmtId="0" fontId="30" fillId="21" borderId="47" xfId="2" applyFont="1" applyFill="1" applyBorder="1" applyAlignment="1" applyProtection="1">
      <alignment horizontal="center" vertical="center" shrinkToFit="1"/>
    </xf>
    <xf numFmtId="0" fontId="30" fillId="2" borderId="99" xfId="2" applyFont="1" applyFill="1" applyBorder="1" applyAlignment="1" applyProtection="1">
      <alignment horizontal="center" vertical="center" shrinkToFit="1"/>
    </xf>
    <xf numFmtId="0" fontId="43" fillId="2" borderId="99" xfId="2" applyFont="1" applyFill="1" applyBorder="1" applyAlignment="1" applyProtection="1">
      <alignment horizontal="center" vertical="center"/>
    </xf>
    <xf numFmtId="179" fontId="27" fillId="21" borderId="177" xfId="2" applyNumberFormat="1" applyFont="1" applyFill="1" applyBorder="1" applyAlignment="1" applyProtection="1">
      <alignment horizontal="center" vertical="center" shrinkToFit="1"/>
    </xf>
    <xf numFmtId="179" fontId="27" fillId="21" borderId="0" xfId="2" applyNumberFormat="1" applyFont="1" applyFill="1" applyBorder="1" applyAlignment="1" applyProtection="1">
      <alignment horizontal="center" vertical="center" shrinkToFit="1"/>
    </xf>
    <xf numFmtId="179" fontId="27" fillId="21" borderId="168" xfId="2" applyNumberFormat="1" applyFont="1" applyFill="1" applyBorder="1" applyAlignment="1" applyProtection="1">
      <alignment horizontal="center" vertical="center" shrinkToFit="1"/>
    </xf>
    <xf numFmtId="0" fontId="43" fillId="2" borderId="55" xfId="2" applyFont="1" applyFill="1" applyBorder="1" applyAlignment="1" applyProtection="1">
      <alignment horizontal="center" vertical="center"/>
    </xf>
    <xf numFmtId="0" fontId="48" fillId="21" borderId="177" xfId="2" applyFont="1" applyFill="1" applyBorder="1" applyAlignment="1" applyProtection="1">
      <alignment horizontal="center" vertical="center" wrapText="1"/>
    </xf>
    <xf numFmtId="0" fontId="48" fillId="21" borderId="0" xfId="2" applyFont="1" applyFill="1" applyBorder="1" applyAlignment="1" applyProtection="1">
      <alignment horizontal="center" vertical="center" wrapText="1"/>
    </xf>
    <xf numFmtId="0" fontId="48" fillId="21" borderId="168" xfId="2" applyFont="1" applyFill="1" applyBorder="1" applyAlignment="1" applyProtection="1">
      <alignment horizontal="center" vertical="center" wrapText="1"/>
    </xf>
    <xf numFmtId="0" fontId="48" fillId="21" borderId="219" xfId="2" applyFont="1" applyFill="1" applyBorder="1" applyAlignment="1" applyProtection="1">
      <alignment horizontal="center" vertical="center" wrapText="1"/>
    </xf>
    <xf numFmtId="0" fontId="48" fillId="21" borderId="59" xfId="2" applyFont="1" applyFill="1" applyBorder="1" applyAlignment="1" applyProtection="1">
      <alignment horizontal="center" vertical="center" wrapText="1"/>
    </xf>
    <xf numFmtId="0" fontId="48" fillId="21" borderId="169" xfId="2" applyFont="1" applyFill="1" applyBorder="1" applyAlignment="1" applyProtection="1">
      <alignment horizontal="center" vertical="center" wrapText="1"/>
    </xf>
    <xf numFmtId="0" fontId="43" fillId="2" borderId="178" xfId="2" applyFont="1" applyFill="1" applyBorder="1" applyAlignment="1" applyProtection="1">
      <alignment horizontal="center" vertical="center"/>
    </xf>
    <xf numFmtId="0" fontId="43" fillId="2" borderId="54" xfId="2" applyFont="1" applyFill="1" applyBorder="1" applyAlignment="1" applyProtection="1">
      <alignment horizontal="center" vertical="center"/>
    </xf>
    <xf numFmtId="38" fontId="44" fillId="21" borderId="55" xfId="3" applyFont="1" applyFill="1" applyBorder="1" applyAlignment="1" applyProtection="1">
      <alignment horizontal="center" vertical="center" shrinkToFit="1"/>
    </xf>
    <xf numFmtId="0" fontId="47" fillId="21" borderId="54" xfId="2" applyFont="1" applyFill="1" applyBorder="1" applyAlignment="1" applyProtection="1">
      <alignment horizontal="left" vertical="center" wrapText="1"/>
    </xf>
    <xf numFmtId="0" fontId="47" fillId="21" borderId="55" xfId="2" applyFont="1" applyFill="1" applyBorder="1" applyAlignment="1" applyProtection="1">
      <alignment horizontal="left" vertical="center" wrapText="1"/>
    </xf>
    <xf numFmtId="0" fontId="47" fillId="21" borderId="53" xfId="2" applyFont="1" applyFill="1" applyBorder="1" applyAlignment="1" applyProtection="1">
      <alignment horizontal="left" vertical="center" wrapText="1"/>
    </xf>
    <xf numFmtId="38" fontId="55" fillId="22" borderId="0" xfId="3" quotePrefix="1" applyFont="1" applyFill="1" applyBorder="1" applyAlignment="1" applyProtection="1">
      <alignment horizontal="right" vertical="center" shrinkToFit="1"/>
      <protection locked="0"/>
    </xf>
    <xf numFmtId="38" fontId="55" fillId="22" borderId="59" xfId="3" quotePrefix="1" applyFont="1" applyFill="1" applyBorder="1" applyAlignment="1" applyProtection="1">
      <alignment horizontal="right" vertical="center" shrinkToFit="1"/>
      <protection locked="0"/>
    </xf>
    <xf numFmtId="38" fontId="55" fillId="22" borderId="177" xfId="3" applyFont="1" applyFill="1" applyBorder="1" applyAlignment="1" applyProtection="1">
      <alignment horizontal="right" vertical="center" shrinkToFit="1"/>
      <protection locked="0"/>
    </xf>
    <xf numFmtId="38" fontId="55" fillId="22" borderId="0" xfId="3" applyFont="1" applyFill="1" applyBorder="1" applyAlignment="1" applyProtection="1">
      <alignment horizontal="right" vertical="center" shrinkToFit="1"/>
      <protection locked="0"/>
    </xf>
    <xf numFmtId="38" fontId="55" fillId="22" borderId="168" xfId="3" applyFont="1" applyFill="1" applyBorder="1" applyAlignment="1" applyProtection="1">
      <alignment horizontal="right" vertical="center" shrinkToFit="1"/>
      <protection locked="0"/>
    </xf>
    <xf numFmtId="38" fontId="55" fillId="22" borderId="86" xfId="3" applyFont="1" applyFill="1" applyBorder="1" applyAlignment="1" applyProtection="1">
      <alignment horizontal="right" vertical="center" shrinkToFit="1"/>
      <protection locked="0"/>
    </xf>
    <xf numFmtId="38" fontId="55" fillId="22" borderId="59" xfId="3" applyFont="1" applyFill="1" applyBorder="1" applyAlignment="1" applyProtection="1">
      <alignment horizontal="right" vertical="center" shrinkToFit="1"/>
      <protection locked="0"/>
    </xf>
    <xf numFmtId="38" fontId="55" fillId="22" borderId="169" xfId="3" applyFont="1" applyFill="1" applyBorder="1" applyAlignment="1" applyProtection="1">
      <alignment horizontal="right" vertical="center" shrinkToFit="1"/>
      <protection locked="0"/>
    </xf>
    <xf numFmtId="0" fontId="30" fillId="2" borderId="0" xfId="2" applyFont="1" applyFill="1" applyBorder="1" applyAlignment="1" applyProtection="1">
      <alignment horizontal="right" vertical="top" textRotation="255"/>
    </xf>
    <xf numFmtId="38" fontId="30" fillId="2" borderId="177" xfId="3" applyFont="1" applyFill="1" applyBorder="1" applyAlignment="1" applyProtection="1">
      <alignment horizontal="center" vertical="center" wrapText="1" shrinkToFit="1"/>
    </xf>
    <xf numFmtId="38" fontId="30" fillId="2" borderId="0" xfId="3" applyFont="1" applyFill="1" applyBorder="1" applyAlignment="1" applyProtection="1">
      <alignment horizontal="center" vertical="center" wrapText="1" shrinkToFit="1"/>
    </xf>
    <xf numFmtId="38" fontId="30" fillId="2" borderId="168" xfId="3" applyFont="1" applyFill="1" applyBorder="1" applyAlignment="1" applyProtection="1">
      <alignment horizontal="center" vertical="center" wrapText="1" shrinkToFit="1"/>
    </xf>
    <xf numFmtId="38" fontId="30" fillId="2" borderId="86" xfId="3" applyFont="1" applyFill="1" applyBorder="1" applyAlignment="1" applyProtection="1">
      <alignment horizontal="center" vertical="center" wrapText="1" shrinkToFit="1"/>
    </xf>
    <xf numFmtId="38" fontId="30" fillId="2" borderId="59" xfId="3" applyFont="1" applyFill="1" applyBorder="1" applyAlignment="1" applyProtection="1">
      <alignment horizontal="center" vertical="center" wrapText="1" shrinkToFit="1"/>
    </xf>
    <xf numFmtId="38" fontId="30" fillId="2" borderId="169" xfId="3" applyFont="1" applyFill="1" applyBorder="1" applyAlignment="1" applyProtection="1">
      <alignment horizontal="center" vertical="center" wrapText="1" shrinkToFit="1"/>
    </xf>
    <xf numFmtId="0" fontId="30" fillId="2" borderId="168" xfId="2" applyFont="1" applyFill="1" applyBorder="1" applyAlignment="1" applyProtection="1">
      <alignment horizontal="right" vertical="top" textRotation="255"/>
    </xf>
    <xf numFmtId="0" fontId="40" fillId="2" borderId="100" xfId="2" applyFont="1" applyFill="1" applyBorder="1" applyAlignment="1" applyProtection="1">
      <alignment horizontal="center" vertical="center" wrapText="1" shrinkToFit="1"/>
    </xf>
    <xf numFmtId="0" fontId="40" fillId="2" borderId="176" xfId="2" applyFont="1" applyFill="1" applyBorder="1" applyAlignment="1" applyProtection="1">
      <alignment horizontal="center" vertical="center" wrapText="1" shrinkToFit="1"/>
    </xf>
    <xf numFmtId="0" fontId="30" fillId="2" borderId="205" xfId="2" applyFont="1" applyFill="1" applyBorder="1" applyAlignment="1" applyProtection="1">
      <alignment horizontal="center" vertical="center" shrinkToFit="1"/>
    </xf>
    <xf numFmtId="0" fontId="30" fillId="2" borderId="206" xfId="2" applyFont="1" applyFill="1" applyBorder="1" applyAlignment="1" applyProtection="1">
      <alignment horizontal="center" vertical="center" shrinkToFit="1"/>
    </xf>
    <xf numFmtId="0" fontId="30" fillId="2" borderId="207" xfId="2" applyFont="1" applyFill="1" applyBorder="1" applyAlignment="1" applyProtection="1">
      <alignment horizontal="center" vertical="center" shrinkToFit="1"/>
    </xf>
    <xf numFmtId="0" fontId="30" fillId="2" borderId="225" xfId="2" applyFont="1" applyFill="1" applyBorder="1" applyAlignment="1" applyProtection="1">
      <alignment horizontal="left" vertical="center" indent="1" shrinkToFit="1"/>
    </xf>
    <xf numFmtId="0" fontId="30" fillId="2" borderId="225" xfId="2" applyFont="1" applyFill="1" applyBorder="1" applyAlignment="1" applyProtection="1">
      <alignment vertical="center" shrinkToFit="1"/>
    </xf>
    <xf numFmtId="0" fontId="30" fillId="2" borderId="100" xfId="2" applyFont="1" applyFill="1" applyBorder="1" applyAlignment="1" applyProtection="1">
      <alignment horizontal="center" vertical="center" wrapText="1" shrinkToFit="1"/>
    </xf>
    <xf numFmtId="0" fontId="30" fillId="2" borderId="100" xfId="2" applyFont="1" applyFill="1" applyBorder="1" applyAlignment="1" applyProtection="1">
      <alignment horizontal="center" vertical="center" shrinkToFit="1"/>
    </xf>
    <xf numFmtId="0" fontId="43" fillId="2" borderId="100" xfId="2" applyFont="1" applyFill="1" applyBorder="1" applyAlignment="1" applyProtection="1">
      <alignment horizontal="center" vertical="center"/>
    </xf>
    <xf numFmtId="38" fontId="62" fillId="2" borderId="59" xfId="3" applyFont="1" applyFill="1" applyBorder="1" applyAlignment="1" applyProtection="1">
      <alignment vertical="center" shrinkToFit="1"/>
    </xf>
    <xf numFmtId="38" fontId="62" fillId="2" borderId="199" xfId="3" applyFont="1" applyFill="1" applyBorder="1" applyAlignment="1" applyProtection="1">
      <alignment vertical="center" shrinkToFit="1"/>
    </xf>
    <xf numFmtId="38" fontId="62" fillId="2" borderId="191" xfId="3" applyFont="1" applyFill="1" applyBorder="1" applyAlignment="1" applyProtection="1">
      <alignment horizontal="center" vertical="center" wrapText="1" shrinkToFit="1"/>
    </xf>
    <xf numFmtId="38" fontId="62" fillId="2" borderId="153" xfId="3" applyFont="1" applyFill="1" applyBorder="1" applyAlignment="1" applyProtection="1">
      <alignment horizontal="center" vertical="center" wrapText="1" shrinkToFit="1"/>
    </xf>
    <xf numFmtId="38" fontId="62" fillId="2" borderId="192" xfId="3" applyFont="1" applyFill="1" applyBorder="1" applyAlignment="1" applyProtection="1">
      <alignment horizontal="center" vertical="center" wrapText="1" shrinkToFit="1"/>
    </xf>
    <xf numFmtId="38" fontId="62" fillId="2" borderId="86" xfId="3" applyFont="1" applyFill="1" applyBorder="1" applyAlignment="1" applyProtection="1">
      <alignment horizontal="center" vertical="center" wrapText="1" shrinkToFit="1"/>
    </xf>
    <xf numFmtId="38" fontId="62" fillId="2" borderId="59" xfId="3" applyFont="1" applyFill="1" applyBorder="1" applyAlignment="1" applyProtection="1">
      <alignment horizontal="center" vertical="center" wrapText="1" shrinkToFit="1"/>
    </xf>
    <xf numFmtId="38" fontId="62" fillId="2" borderId="169" xfId="3" applyFont="1" applyFill="1" applyBorder="1" applyAlignment="1" applyProtection="1">
      <alignment horizontal="center" vertical="center" wrapText="1" shrinkToFit="1"/>
    </xf>
    <xf numFmtId="38" fontId="30" fillId="2" borderId="153" xfId="3" applyFont="1" applyFill="1" applyBorder="1" applyAlignment="1" applyProtection="1">
      <alignment horizontal="center" vertical="center" wrapText="1" shrinkToFit="1"/>
    </xf>
    <xf numFmtId="38" fontId="30" fillId="2" borderId="192" xfId="3" applyFont="1" applyFill="1" applyBorder="1" applyAlignment="1" applyProtection="1">
      <alignment horizontal="center" vertical="center" wrapText="1" shrinkToFit="1"/>
    </xf>
    <xf numFmtId="0" fontId="30" fillId="2" borderId="153" xfId="2" applyFont="1" applyFill="1" applyBorder="1" applyAlignment="1" applyProtection="1">
      <alignment horizontal="right" vertical="top" textRotation="255"/>
    </xf>
    <xf numFmtId="0" fontId="30" fillId="2" borderId="83" xfId="2" applyFont="1" applyFill="1" applyBorder="1" applyAlignment="1" applyProtection="1">
      <alignment horizontal="right" vertical="top" textRotation="255"/>
    </xf>
    <xf numFmtId="38" fontId="30" fillId="2" borderId="64" xfId="3" applyFont="1" applyFill="1" applyBorder="1" applyAlignment="1" applyProtection="1">
      <alignment horizontal="center" vertical="center" wrapText="1" shrinkToFit="1"/>
    </xf>
    <xf numFmtId="38" fontId="30" fillId="2" borderId="60" xfId="3" applyFont="1" applyFill="1" applyBorder="1" applyAlignment="1" applyProtection="1">
      <alignment horizontal="center" vertical="center" wrapText="1" shrinkToFit="1"/>
    </xf>
    <xf numFmtId="38" fontId="30" fillId="2" borderId="154" xfId="3" applyFont="1" applyFill="1" applyBorder="1" applyAlignment="1" applyProtection="1">
      <alignment horizontal="center" vertical="center" wrapText="1" shrinkToFit="1"/>
    </xf>
    <xf numFmtId="38" fontId="30" fillId="2" borderId="155" xfId="3" applyFont="1" applyFill="1" applyBorder="1" applyAlignment="1" applyProtection="1">
      <alignment horizontal="center" vertical="center" wrapText="1" shrinkToFit="1"/>
    </xf>
    <xf numFmtId="38" fontId="40" fillId="2" borderId="191" xfId="3" applyFont="1" applyFill="1" applyBorder="1" applyAlignment="1" applyProtection="1">
      <alignment horizontal="center" vertical="center" wrapText="1" shrinkToFit="1"/>
    </xf>
    <xf numFmtId="38" fontId="40" fillId="2" borderId="153" xfId="3" applyFont="1" applyFill="1" applyBorder="1" applyAlignment="1" applyProtection="1">
      <alignment horizontal="center" vertical="center" wrapText="1" shrinkToFit="1"/>
    </xf>
    <xf numFmtId="38" fontId="40" fillId="2" borderId="192" xfId="3" applyFont="1" applyFill="1" applyBorder="1" applyAlignment="1" applyProtection="1">
      <alignment horizontal="center" vertical="center" wrapText="1" shrinkToFit="1"/>
    </xf>
    <xf numFmtId="38" fontId="40" fillId="2" borderId="86" xfId="3" applyFont="1" applyFill="1" applyBorder="1" applyAlignment="1" applyProtection="1">
      <alignment horizontal="center" vertical="center" wrapText="1" shrinkToFit="1"/>
    </xf>
    <xf numFmtId="38" fontId="40" fillId="2" borderId="59" xfId="3" applyFont="1" applyFill="1" applyBorder="1" applyAlignment="1" applyProtection="1">
      <alignment horizontal="center" vertical="center" wrapText="1" shrinkToFit="1"/>
    </xf>
    <xf numFmtId="38" fontId="40" fillId="2" borderId="169" xfId="3" applyFont="1" applyFill="1" applyBorder="1" applyAlignment="1" applyProtection="1">
      <alignment horizontal="center" vertical="center" wrapText="1" shrinkToFit="1"/>
    </xf>
    <xf numFmtId="38" fontId="54" fillId="22" borderId="191" xfId="3" applyFont="1" applyFill="1" applyBorder="1" applyAlignment="1" applyProtection="1">
      <alignment horizontal="center" vertical="center" shrinkToFit="1"/>
      <protection locked="0"/>
    </xf>
    <xf numFmtId="38" fontId="54" fillId="22" borderId="153" xfId="3" applyFont="1" applyFill="1" applyBorder="1" applyAlignment="1" applyProtection="1">
      <alignment horizontal="center" vertical="center" shrinkToFit="1"/>
      <protection locked="0"/>
    </xf>
    <xf numFmtId="38" fontId="54" fillId="22" borderId="192" xfId="3" applyFont="1" applyFill="1" applyBorder="1" applyAlignment="1" applyProtection="1">
      <alignment horizontal="center" vertical="center" shrinkToFit="1"/>
      <protection locked="0"/>
    </xf>
    <xf numFmtId="38" fontId="54" fillId="22" borderId="219" xfId="3" applyFont="1" applyFill="1" applyBorder="1" applyAlignment="1" applyProtection="1">
      <alignment horizontal="center" vertical="center" shrinkToFit="1"/>
      <protection locked="0"/>
    </xf>
    <xf numFmtId="38" fontId="54" fillId="22" borderId="59" xfId="3" applyFont="1" applyFill="1" applyBorder="1" applyAlignment="1" applyProtection="1">
      <alignment horizontal="center" vertical="center" shrinkToFit="1"/>
      <protection locked="0"/>
    </xf>
    <xf numFmtId="38" fontId="54" fillId="22" borderId="169" xfId="3" applyFont="1" applyFill="1" applyBorder="1" applyAlignment="1" applyProtection="1">
      <alignment horizontal="center" vertical="center" shrinkToFit="1"/>
      <protection locked="0"/>
    </xf>
    <xf numFmtId="38" fontId="30" fillId="2" borderId="191" xfId="3" applyFont="1" applyFill="1" applyBorder="1" applyAlignment="1" applyProtection="1">
      <alignment horizontal="center" vertical="center" wrapText="1" shrinkToFit="1"/>
    </xf>
    <xf numFmtId="0" fontId="30" fillId="2" borderId="192" xfId="2" applyFont="1" applyFill="1" applyBorder="1" applyAlignment="1" applyProtection="1">
      <alignment horizontal="right" vertical="top" textRotation="255"/>
    </xf>
    <xf numFmtId="176" fontId="54" fillId="22" borderId="196" xfId="3" quotePrefix="1" applyNumberFormat="1" applyFont="1" applyFill="1" applyBorder="1" applyAlignment="1" applyProtection="1">
      <alignment horizontal="right" vertical="center" shrinkToFit="1"/>
      <protection locked="0"/>
    </xf>
    <xf numFmtId="176" fontId="54" fillId="22" borderId="155" xfId="3" quotePrefix="1" applyNumberFormat="1" applyFont="1" applyFill="1" applyBorder="1" applyAlignment="1" applyProtection="1">
      <alignment horizontal="right" vertical="center" shrinkToFit="1"/>
      <protection locked="0"/>
    </xf>
    <xf numFmtId="176" fontId="54" fillId="22" borderId="187" xfId="3" quotePrefix="1" applyNumberFormat="1" applyFont="1" applyFill="1" applyBorder="1" applyAlignment="1" applyProtection="1">
      <alignment horizontal="right" vertical="center" shrinkToFit="1"/>
      <protection locked="0"/>
    </xf>
    <xf numFmtId="38" fontId="64" fillId="26" borderId="155" xfId="3" applyFont="1" applyFill="1" applyBorder="1" applyAlignment="1" applyProtection="1">
      <alignment horizontal="center" vertical="center" wrapText="1"/>
    </xf>
    <xf numFmtId="38" fontId="64" fillId="26" borderId="156" xfId="3" applyFont="1" applyFill="1" applyBorder="1" applyAlignment="1" applyProtection="1">
      <alignment horizontal="center" vertical="center" wrapText="1"/>
    </xf>
    <xf numFmtId="38" fontId="30" fillId="2" borderId="196" xfId="3" applyFont="1" applyFill="1" applyBorder="1" applyAlignment="1" applyProtection="1">
      <alignment horizontal="center" vertical="center" wrapText="1" shrinkToFit="1"/>
    </xf>
    <xf numFmtId="38" fontId="64" fillId="26" borderId="177" xfId="3" applyFont="1" applyFill="1" applyBorder="1" applyAlignment="1" applyProtection="1">
      <alignment horizontal="center" vertical="center" wrapText="1" shrinkToFit="1"/>
    </xf>
    <xf numFmtId="38" fontId="64" fillId="26" borderId="0" xfId="3" applyFont="1" applyFill="1" applyBorder="1" applyAlignment="1" applyProtection="1">
      <alignment horizontal="center" vertical="center" wrapText="1" shrinkToFit="1"/>
    </xf>
    <xf numFmtId="38" fontId="64" fillId="26" borderId="168" xfId="3" applyFont="1" applyFill="1" applyBorder="1" applyAlignment="1" applyProtection="1">
      <alignment horizontal="center" vertical="center" wrapText="1" shrinkToFit="1"/>
    </xf>
    <xf numFmtId="38" fontId="64" fillId="26" borderId="196" xfId="3" applyFont="1" applyFill="1" applyBorder="1" applyAlignment="1" applyProtection="1">
      <alignment horizontal="center" vertical="center" wrapText="1" shrinkToFit="1"/>
    </xf>
    <xf numFmtId="38" fontId="64" fillId="26" borderId="155" xfId="3" applyFont="1" applyFill="1" applyBorder="1" applyAlignment="1" applyProtection="1">
      <alignment horizontal="center" vertical="center" wrapText="1" shrinkToFit="1"/>
    </xf>
    <xf numFmtId="38" fontId="64" fillId="26" borderId="187" xfId="3" applyFont="1" applyFill="1" applyBorder="1" applyAlignment="1" applyProtection="1">
      <alignment horizontal="center" vertical="center" wrapText="1" shrinkToFit="1"/>
    </xf>
    <xf numFmtId="38" fontId="30" fillId="2" borderId="187" xfId="3" applyFont="1" applyFill="1" applyBorder="1" applyAlignment="1" applyProtection="1">
      <alignment horizontal="center" vertical="center" wrapText="1" shrinkToFit="1"/>
    </xf>
    <xf numFmtId="0" fontId="30" fillId="2" borderId="157" xfId="2" applyFont="1" applyFill="1" applyBorder="1" applyAlignment="1" applyProtection="1">
      <alignment horizontal="right" vertical="top" textRotation="255"/>
    </xf>
    <xf numFmtId="38" fontId="40" fillId="2" borderId="200" xfId="3" applyFont="1" applyFill="1" applyBorder="1" applyAlignment="1" applyProtection="1">
      <alignment horizontal="center" vertical="center" wrapText="1" shrinkToFit="1"/>
    </xf>
    <xf numFmtId="38" fontId="40" fillId="2" borderId="174" xfId="3" applyFont="1" applyFill="1" applyBorder="1" applyAlignment="1" applyProtection="1">
      <alignment horizontal="center" vertical="center" wrapText="1" shrinkToFit="1"/>
    </xf>
    <xf numFmtId="38" fontId="40" fillId="2" borderId="201" xfId="3" applyFont="1" applyFill="1" applyBorder="1" applyAlignment="1" applyProtection="1">
      <alignment horizontal="center" vertical="center" wrapText="1" shrinkToFit="1"/>
    </xf>
    <xf numFmtId="38" fontId="40" fillId="2" borderId="203" xfId="3" applyFont="1" applyFill="1" applyBorder="1" applyAlignment="1" applyProtection="1">
      <alignment horizontal="center" vertical="center" wrapText="1" shrinkToFit="1"/>
    </xf>
    <xf numFmtId="38" fontId="40" fillId="2" borderId="194" xfId="3" applyFont="1" applyFill="1" applyBorder="1" applyAlignment="1" applyProtection="1">
      <alignment horizontal="center" vertical="center" wrapText="1" shrinkToFit="1"/>
    </xf>
    <xf numFmtId="38" fontId="40" fillId="2" borderId="204" xfId="3" applyFont="1" applyFill="1" applyBorder="1" applyAlignment="1" applyProtection="1">
      <alignment horizontal="center" vertical="center" wrapText="1" shrinkToFit="1"/>
    </xf>
    <xf numFmtId="38" fontId="30" fillId="2" borderId="188" xfId="3" applyFont="1" applyFill="1" applyBorder="1" applyAlignment="1" applyProtection="1">
      <alignment horizontal="center" vertical="center" wrapText="1" shrinkToFit="1"/>
    </xf>
    <xf numFmtId="38" fontId="30" fillId="2" borderId="189" xfId="3" applyFont="1" applyFill="1" applyBorder="1" applyAlignment="1" applyProtection="1">
      <alignment horizontal="center" vertical="center" wrapText="1" shrinkToFit="1"/>
    </xf>
    <xf numFmtId="38" fontId="30" fillId="2" borderId="190" xfId="3" applyFont="1" applyFill="1" applyBorder="1" applyAlignment="1" applyProtection="1">
      <alignment horizontal="center" vertical="center" wrapText="1" shrinkToFit="1"/>
    </xf>
    <xf numFmtId="38" fontId="30" fillId="2" borderId="193" xfId="3" applyFont="1" applyFill="1" applyBorder="1" applyAlignment="1" applyProtection="1">
      <alignment horizontal="center" vertical="center" wrapText="1" shrinkToFit="1"/>
    </xf>
    <xf numFmtId="38" fontId="30" fillId="2" borderId="194" xfId="3" applyFont="1" applyFill="1" applyBorder="1" applyAlignment="1" applyProtection="1">
      <alignment horizontal="center" vertical="center" wrapText="1" shrinkToFit="1"/>
    </xf>
    <xf numFmtId="38" fontId="30" fillId="2" borderId="195" xfId="3" applyFont="1" applyFill="1" applyBorder="1" applyAlignment="1" applyProtection="1">
      <alignment horizontal="center" vertical="center" wrapText="1" shrinkToFit="1"/>
    </xf>
    <xf numFmtId="0" fontId="29" fillId="2" borderId="55" xfId="2" applyNumberFormat="1" applyFont="1" applyFill="1" applyBorder="1" applyAlignment="1" applyProtection="1">
      <alignment horizontal="left" vertical="center" wrapText="1" indent="1"/>
    </xf>
    <xf numFmtId="0" fontId="29" fillId="2" borderId="53" xfId="2" applyNumberFormat="1" applyFont="1" applyFill="1" applyBorder="1" applyAlignment="1" applyProtection="1">
      <alignment horizontal="left" vertical="center" wrapText="1" indent="1"/>
    </xf>
    <xf numFmtId="0" fontId="29" fillId="2" borderId="0" xfId="2" applyNumberFormat="1" applyFont="1" applyFill="1" applyBorder="1" applyAlignment="1" applyProtection="1">
      <alignment horizontal="left" vertical="center" wrapText="1" indent="1"/>
    </xf>
    <xf numFmtId="0" fontId="29" fillId="2" borderId="168" xfId="2" applyNumberFormat="1" applyFont="1" applyFill="1" applyBorder="1" applyAlignment="1" applyProtection="1">
      <alignment horizontal="left" vertical="center" wrapText="1" indent="1"/>
    </xf>
    <xf numFmtId="0" fontId="29" fillId="2" borderId="155" xfId="2" applyNumberFormat="1" applyFont="1" applyFill="1" applyBorder="1" applyAlignment="1" applyProtection="1">
      <alignment horizontal="left" vertical="center" wrapText="1" indent="1"/>
    </xf>
    <xf numFmtId="0" fontId="29" fillId="2" borderId="187" xfId="2" applyNumberFormat="1" applyFont="1" applyFill="1" applyBorder="1" applyAlignment="1" applyProtection="1">
      <alignment horizontal="left" vertical="center" wrapText="1" indent="1"/>
    </xf>
    <xf numFmtId="0" fontId="29" fillId="2" borderId="0" xfId="2" applyFont="1" applyFill="1" applyBorder="1" applyAlignment="1" applyProtection="1">
      <alignment horizontal="center" vertical="center" shrinkToFit="1"/>
    </xf>
    <xf numFmtId="0" fontId="29" fillId="2" borderId="155" xfId="2" applyFont="1" applyFill="1" applyBorder="1" applyAlignment="1" applyProtection="1">
      <alignment horizontal="center" vertical="center" shrinkToFit="1"/>
    </xf>
    <xf numFmtId="38" fontId="54" fillId="22" borderId="155" xfId="3" quotePrefix="1" applyFont="1" applyFill="1" applyBorder="1" applyAlignment="1" applyProtection="1">
      <alignment horizontal="right" vertical="top" shrinkToFit="1"/>
      <protection locked="0"/>
    </xf>
    <xf numFmtId="38" fontId="54" fillId="22" borderId="155" xfId="3" applyFont="1" applyFill="1" applyBorder="1" applyAlignment="1" applyProtection="1">
      <alignment horizontal="right" vertical="top" shrinkToFit="1"/>
      <protection locked="0"/>
    </xf>
    <xf numFmtId="38" fontId="54" fillId="22" borderId="156" xfId="3" applyFont="1" applyFill="1" applyBorder="1" applyAlignment="1" applyProtection="1">
      <alignment horizontal="right" vertical="top" shrinkToFit="1"/>
      <protection locked="0"/>
    </xf>
    <xf numFmtId="38" fontId="53" fillId="22" borderId="86" xfId="3" applyFont="1" applyFill="1" applyBorder="1" applyAlignment="1" applyProtection="1">
      <alignment horizontal="right" vertical="top" indent="1" shrinkToFit="1"/>
      <protection locked="0"/>
    </xf>
    <xf numFmtId="38" fontId="53" fillId="22" borderId="59" xfId="3" applyFont="1" applyFill="1" applyBorder="1" applyAlignment="1" applyProtection="1">
      <alignment horizontal="right" vertical="top" indent="1" shrinkToFit="1"/>
      <protection locked="0"/>
    </xf>
    <xf numFmtId="38" fontId="53" fillId="22" borderId="169" xfId="3" applyFont="1" applyFill="1" applyBorder="1" applyAlignment="1" applyProtection="1">
      <alignment horizontal="right" vertical="top" indent="1" shrinkToFit="1"/>
      <protection locked="0"/>
    </xf>
    <xf numFmtId="0" fontId="30" fillId="2" borderId="54" xfId="2" applyFont="1" applyFill="1" applyBorder="1" applyAlignment="1" applyProtection="1">
      <alignment horizontal="left" vertical="top" shrinkToFit="1"/>
    </xf>
    <xf numFmtId="0" fontId="30" fillId="2" borderId="55" xfId="2" applyFont="1" applyFill="1" applyBorder="1" applyAlignment="1" applyProtection="1">
      <alignment horizontal="left" vertical="top" shrinkToFit="1"/>
    </xf>
    <xf numFmtId="38" fontId="44" fillId="2" borderId="55" xfId="3" applyFont="1" applyFill="1" applyBorder="1" applyAlignment="1" applyProtection="1">
      <alignment horizontal="right" vertical="center" shrinkToFit="1"/>
    </xf>
    <xf numFmtId="0" fontId="30" fillId="2" borderId="55" xfId="2" applyFont="1" applyFill="1" applyBorder="1" applyAlignment="1" applyProtection="1">
      <alignment horizontal="right" vertical="top" textRotation="255"/>
    </xf>
    <xf numFmtId="0" fontId="30" fillId="2" borderId="54" xfId="2" applyFont="1" applyFill="1" applyBorder="1" applyAlignment="1" applyProtection="1">
      <alignment horizontal="right" vertical="top"/>
    </xf>
    <xf numFmtId="0" fontId="30" fillId="2" borderId="55" xfId="2" applyFont="1" applyFill="1" applyBorder="1" applyAlignment="1" applyProtection="1">
      <alignment horizontal="right" vertical="top"/>
    </xf>
    <xf numFmtId="0" fontId="30" fillId="2" borderId="53" xfId="2" applyFont="1" applyFill="1" applyBorder="1" applyAlignment="1" applyProtection="1">
      <alignment horizontal="right" vertical="top"/>
    </xf>
    <xf numFmtId="0" fontId="30" fillId="2" borderId="53" xfId="2" applyFont="1" applyFill="1" applyBorder="1" applyAlignment="1" applyProtection="1">
      <alignment horizontal="right" vertical="top" textRotation="255"/>
    </xf>
    <xf numFmtId="0" fontId="27" fillId="2" borderId="183" xfId="2" applyFont="1" applyFill="1" applyBorder="1" applyAlignment="1" applyProtection="1">
      <alignment horizontal="center" vertical="center" wrapText="1"/>
    </xf>
    <xf numFmtId="0" fontId="27" fillId="2" borderId="184" xfId="2" applyFont="1" applyFill="1" applyBorder="1" applyAlignment="1" applyProtection="1">
      <alignment horizontal="center" vertical="center" wrapText="1"/>
    </xf>
    <xf numFmtId="0" fontId="27" fillId="2" borderId="185" xfId="2" applyFont="1" applyFill="1" applyBorder="1" applyAlignment="1" applyProtection="1">
      <alignment horizontal="center" vertical="center" wrapText="1"/>
    </xf>
    <xf numFmtId="0" fontId="27" fillId="2" borderId="183" xfId="2" applyFont="1" applyFill="1" applyBorder="1" applyAlignment="1" applyProtection="1">
      <alignment horizontal="center" vertical="center" wrapText="1" shrinkToFit="1"/>
    </xf>
    <xf numFmtId="0" fontId="27" fillId="2" borderId="184" xfId="2" applyFont="1" applyFill="1" applyBorder="1" applyAlignment="1" applyProtection="1">
      <alignment horizontal="center" vertical="center" wrapText="1" shrinkToFit="1"/>
    </xf>
    <xf numFmtId="0" fontId="27" fillId="2" borderId="185" xfId="2" applyFont="1" applyFill="1" applyBorder="1" applyAlignment="1" applyProtection="1">
      <alignment horizontal="center" vertical="center" wrapText="1" shrinkToFit="1"/>
    </xf>
    <xf numFmtId="0" fontId="53" fillId="22" borderId="177" xfId="2" applyFont="1" applyFill="1" applyBorder="1" applyAlignment="1" applyProtection="1">
      <alignment horizontal="center" vertical="center" shrinkToFit="1"/>
      <protection locked="0"/>
    </xf>
    <xf numFmtId="0" fontId="53" fillId="22" borderId="0" xfId="2" applyFont="1" applyFill="1" applyBorder="1" applyAlignment="1" applyProtection="1">
      <alignment horizontal="center" vertical="center" shrinkToFit="1"/>
      <protection locked="0"/>
    </xf>
    <xf numFmtId="0" fontId="53" fillId="22" borderId="168" xfId="2" applyFont="1" applyFill="1" applyBorder="1" applyAlignment="1" applyProtection="1">
      <alignment horizontal="center" vertical="center" shrinkToFit="1"/>
      <protection locked="0"/>
    </xf>
    <xf numFmtId="0" fontId="53" fillId="22" borderId="86" xfId="2" applyFont="1" applyFill="1" applyBorder="1" applyAlignment="1" applyProtection="1">
      <alignment horizontal="center" vertical="center" shrinkToFit="1"/>
      <protection locked="0"/>
    </xf>
    <xf numFmtId="0" fontId="53" fillId="22" borderId="59" xfId="2" applyFont="1" applyFill="1" applyBorder="1" applyAlignment="1" applyProtection="1">
      <alignment horizontal="center" vertical="center" shrinkToFit="1"/>
      <protection locked="0"/>
    </xf>
    <xf numFmtId="0" fontId="53" fillId="22" borderId="169" xfId="2" applyFont="1" applyFill="1" applyBorder="1" applyAlignment="1" applyProtection="1">
      <alignment horizontal="center" vertical="center" shrinkToFit="1"/>
      <protection locked="0"/>
    </xf>
    <xf numFmtId="0" fontId="53" fillId="2" borderId="0" xfId="2" applyFont="1" applyFill="1" applyBorder="1" applyAlignment="1" applyProtection="1">
      <alignment horizontal="center" vertical="center" shrinkToFit="1"/>
    </xf>
    <xf numFmtId="0" fontId="53" fillId="2" borderId="168" xfId="2" applyFont="1" applyFill="1" applyBorder="1" applyAlignment="1" applyProtection="1">
      <alignment horizontal="center" vertical="center" shrinkToFit="1"/>
    </xf>
    <xf numFmtId="0" fontId="53" fillId="2" borderId="59" xfId="2" applyFont="1" applyFill="1" applyBorder="1" applyAlignment="1" applyProtection="1">
      <alignment horizontal="center" vertical="center" shrinkToFit="1"/>
    </xf>
    <xf numFmtId="0" fontId="53" fillId="2" borderId="169" xfId="2" applyFont="1" applyFill="1" applyBorder="1" applyAlignment="1" applyProtection="1">
      <alignment horizontal="center" vertical="center" shrinkToFit="1"/>
    </xf>
    <xf numFmtId="0" fontId="53" fillId="2" borderId="0" xfId="2" applyNumberFormat="1" applyFont="1" applyFill="1" applyBorder="1" applyAlignment="1" applyProtection="1">
      <alignment horizontal="center" vertical="center"/>
    </xf>
    <xf numFmtId="0" fontId="53" fillId="2" borderId="177" xfId="2" applyNumberFormat="1" applyFont="1" applyFill="1" applyBorder="1" applyAlignment="1" applyProtection="1">
      <alignment horizontal="center" vertical="center"/>
    </xf>
    <xf numFmtId="0" fontId="53" fillId="2" borderId="168" xfId="2" applyNumberFormat="1" applyFont="1" applyFill="1" applyBorder="1" applyAlignment="1" applyProtection="1">
      <alignment horizontal="center" vertical="center"/>
    </xf>
    <xf numFmtId="0" fontId="53" fillId="2" borderId="86" xfId="2" applyNumberFormat="1" applyFont="1" applyFill="1" applyBorder="1" applyAlignment="1" applyProtection="1">
      <alignment horizontal="center" vertical="center"/>
    </xf>
    <xf numFmtId="0" fontId="53" fillId="2" borderId="59" xfId="2" applyNumberFormat="1" applyFont="1" applyFill="1" applyBorder="1" applyAlignment="1" applyProtection="1">
      <alignment horizontal="center" vertical="center"/>
    </xf>
    <xf numFmtId="0" fontId="53" fillId="2" borderId="169" xfId="2" applyNumberFormat="1" applyFont="1" applyFill="1" applyBorder="1" applyAlignment="1" applyProtection="1">
      <alignment horizontal="center" vertical="center"/>
    </xf>
    <xf numFmtId="0" fontId="53" fillId="22" borderId="0" xfId="2" applyFont="1" applyFill="1" applyBorder="1" applyAlignment="1" applyProtection="1">
      <alignment horizontal="center" vertical="center"/>
      <protection locked="0"/>
    </xf>
    <xf numFmtId="0" fontId="53" fillId="22" borderId="59" xfId="2" applyFont="1" applyFill="1" applyBorder="1" applyAlignment="1" applyProtection="1">
      <alignment horizontal="center" vertical="center"/>
      <protection locked="0"/>
    </xf>
    <xf numFmtId="0" fontId="53" fillId="22" borderId="180" xfId="2" applyFont="1" applyFill="1" applyBorder="1" applyAlignment="1" applyProtection="1">
      <alignment horizontal="center" vertical="center" shrinkToFit="1"/>
      <protection locked="0"/>
    </xf>
    <xf numFmtId="0" fontId="53" fillId="22" borderId="182" xfId="2" applyFont="1" applyFill="1" applyBorder="1" applyAlignment="1" applyProtection="1">
      <alignment horizontal="center" vertical="center" shrinkToFit="1"/>
      <protection locked="0"/>
    </xf>
    <xf numFmtId="0" fontId="53" fillId="22" borderId="54" xfId="2" applyFont="1" applyFill="1" applyBorder="1" applyAlignment="1" applyProtection="1">
      <alignment horizontal="center" vertical="center" shrinkToFit="1"/>
      <protection locked="0"/>
    </xf>
    <xf numFmtId="0" fontId="53" fillId="22" borderId="55" xfId="2" applyFont="1" applyFill="1" applyBorder="1" applyAlignment="1" applyProtection="1">
      <alignment horizontal="center" vertical="center" shrinkToFit="1"/>
      <protection locked="0"/>
    </xf>
    <xf numFmtId="0" fontId="53" fillId="22" borderId="53" xfId="2" applyFont="1" applyFill="1" applyBorder="1" applyAlignment="1" applyProtection="1">
      <alignment horizontal="center" vertical="center" shrinkToFit="1"/>
      <protection locked="0"/>
    </xf>
    <xf numFmtId="0" fontId="53" fillId="2" borderId="0" xfId="2" applyFont="1" applyFill="1" applyBorder="1" applyAlignment="1" applyProtection="1">
      <alignment horizontal="center" vertical="center"/>
    </xf>
    <xf numFmtId="0" fontId="53" fillId="2" borderId="181" xfId="2" applyFont="1" applyFill="1" applyBorder="1" applyAlignment="1" applyProtection="1">
      <alignment horizontal="center" vertical="center"/>
    </xf>
    <xf numFmtId="0" fontId="53" fillId="22" borderId="219" xfId="2" applyFont="1" applyFill="1" applyBorder="1" applyAlignment="1" applyProtection="1">
      <alignment horizontal="center" vertical="center" shrinkToFit="1"/>
      <protection locked="0"/>
    </xf>
    <xf numFmtId="38" fontId="53" fillId="22" borderId="177" xfId="3" applyFont="1" applyFill="1" applyBorder="1" applyAlignment="1" applyProtection="1">
      <alignment horizontal="right" vertical="center" indent="1" shrinkToFit="1"/>
      <protection locked="0"/>
    </xf>
    <xf numFmtId="38" fontId="53" fillId="22" borderId="0" xfId="3" applyFont="1" applyFill="1" applyBorder="1" applyAlignment="1" applyProtection="1">
      <alignment horizontal="right" vertical="center" indent="1" shrinkToFit="1"/>
      <protection locked="0"/>
    </xf>
    <xf numFmtId="38" fontId="53" fillId="22" borderId="168" xfId="3" applyFont="1" applyFill="1" applyBorder="1" applyAlignment="1" applyProtection="1">
      <alignment horizontal="right" vertical="center" indent="1" shrinkToFit="1"/>
      <protection locked="0"/>
    </xf>
    <xf numFmtId="38" fontId="53" fillId="22" borderId="219" xfId="3" applyFont="1" applyFill="1" applyBorder="1" applyAlignment="1" applyProtection="1">
      <alignment horizontal="right" vertical="center" indent="1" shrinkToFit="1"/>
      <protection locked="0"/>
    </xf>
    <xf numFmtId="38" fontId="53" fillId="22" borderId="59" xfId="3" applyFont="1" applyFill="1" applyBorder="1" applyAlignment="1" applyProtection="1">
      <alignment horizontal="right" vertical="center" indent="1" shrinkToFit="1"/>
      <protection locked="0"/>
    </xf>
    <xf numFmtId="38" fontId="53" fillId="22" borderId="169" xfId="3" applyFont="1" applyFill="1" applyBorder="1" applyAlignment="1" applyProtection="1">
      <alignment horizontal="right" vertical="center" indent="1" shrinkToFit="1"/>
      <protection locked="0"/>
    </xf>
    <xf numFmtId="0" fontId="47" fillId="2" borderId="54" xfId="2" applyFont="1" applyFill="1" applyBorder="1" applyAlignment="1" applyProtection="1">
      <alignment horizontal="right" vertical="top"/>
    </xf>
    <xf numFmtId="0" fontId="47" fillId="2" borderId="55" xfId="2" applyFont="1" applyFill="1" applyBorder="1" applyAlignment="1" applyProtection="1">
      <alignment horizontal="right" vertical="top"/>
    </xf>
    <xf numFmtId="0" fontId="47" fillId="2" borderId="179" xfId="2" applyFont="1" applyFill="1" applyBorder="1" applyAlignment="1" applyProtection="1">
      <alignment horizontal="right" vertical="top"/>
    </xf>
    <xf numFmtId="0" fontId="47" fillId="2" borderId="53" xfId="2" applyFont="1" applyFill="1" applyBorder="1" applyAlignment="1" applyProtection="1">
      <alignment horizontal="right" vertical="top"/>
    </xf>
    <xf numFmtId="0" fontId="47" fillId="2" borderId="54" xfId="2" applyFont="1" applyFill="1" applyBorder="1" applyAlignment="1" applyProtection="1">
      <alignment horizontal="distributed" vertical="top"/>
    </xf>
    <xf numFmtId="0" fontId="47" fillId="2" borderId="55" xfId="2" applyFont="1" applyFill="1" applyBorder="1" applyAlignment="1" applyProtection="1">
      <alignment horizontal="distributed" vertical="top"/>
    </xf>
    <xf numFmtId="0" fontId="47" fillId="2" borderId="53" xfId="2" applyFont="1" applyFill="1" applyBorder="1" applyAlignment="1" applyProtection="1">
      <alignment horizontal="distributed" vertical="top"/>
    </xf>
    <xf numFmtId="0" fontId="47" fillId="2" borderId="55" xfId="2" applyFont="1" applyFill="1" applyBorder="1" applyAlignment="1" applyProtection="1">
      <alignment horizontal="right" vertical="top" textRotation="255"/>
    </xf>
    <xf numFmtId="0" fontId="27" fillId="2" borderId="178" xfId="2" applyFont="1" applyFill="1" applyBorder="1" applyAlignment="1" applyProtection="1">
      <alignment horizontal="center" vertical="center"/>
    </xf>
    <xf numFmtId="0" fontId="27" fillId="2" borderId="46" xfId="2" applyFont="1" applyFill="1" applyBorder="1" applyAlignment="1" applyProtection="1">
      <alignment horizontal="center" vertical="center"/>
    </xf>
    <xf numFmtId="0" fontId="27" fillId="2" borderId="47" xfId="2" applyFont="1" applyFill="1" applyBorder="1" applyAlignment="1" applyProtection="1">
      <alignment horizontal="center" vertical="center"/>
    </xf>
    <xf numFmtId="0" fontId="47" fillId="2" borderId="54" xfId="2" applyFont="1" applyFill="1" applyBorder="1" applyAlignment="1" applyProtection="1">
      <alignment horizontal="left" vertical="top" textRotation="255"/>
    </xf>
    <xf numFmtId="0" fontId="47" fillId="2" borderId="55" xfId="2" applyFont="1" applyFill="1" applyBorder="1" applyAlignment="1" applyProtection="1">
      <alignment horizontal="left" vertical="top" textRotation="255"/>
    </xf>
    <xf numFmtId="0" fontId="47" fillId="2" borderId="53" xfId="2" applyFont="1" applyFill="1" applyBorder="1" applyAlignment="1" applyProtection="1">
      <alignment horizontal="left" vertical="top" textRotation="255"/>
    </xf>
    <xf numFmtId="0" fontId="29" fillId="2" borderId="178" xfId="2" applyFont="1" applyFill="1" applyBorder="1" applyAlignment="1" applyProtection="1">
      <alignment horizontal="center" vertical="center"/>
    </xf>
    <xf numFmtId="0" fontId="29" fillId="2" borderId="46" xfId="2" applyFont="1" applyFill="1" applyBorder="1" applyAlignment="1" applyProtection="1">
      <alignment horizontal="center" vertical="center"/>
    </xf>
    <xf numFmtId="0" fontId="29" fillId="2" borderId="47" xfId="2" applyFont="1" applyFill="1" applyBorder="1" applyAlignment="1" applyProtection="1">
      <alignment horizontal="center" vertical="center"/>
    </xf>
    <xf numFmtId="0" fontId="29" fillId="2" borderId="54" xfId="2" applyFont="1" applyFill="1" applyBorder="1" applyAlignment="1" applyProtection="1">
      <alignment horizontal="center" vertical="center"/>
    </xf>
    <xf numFmtId="0" fontId="29" fillId="2" borderId="55" xfId="2" applyFont="1" applyFill="1" applyBorder="1" applyAlignment="1" applyProtection="1">
      <alignment horizontal="center" vertical="center"/>
    </xf>
    <xf numFmtId="0" fontId="29" fillId="2" borderId="53" xfId="2" applyFont="1" applyFill="1" applyBorder="1" applyAlignment="1" applyProtection="1">
      <alignment horizontal="center" vertical="center"/>
    </xf>
    <xf numFmtId="0" fontId="27" fillId="2" borderId="54" xfId="2" applyFont="1" applyFill="1" applyBorder="1" applyAlignment="1" applyProtection="1">
      <alignment horizontal="center" vertical="justify" wrapText="1"/>
    </xf>
    <xf numFmtId="0" fontId="27" fillId="2" borderId="55" xfId="2" applyFont="1" applyFill="1" applyBorder="1" applyAlignment="1" applyProtection="1">
      <alignment horizontal="center" vertical="justify" wrapText="1"/>
    </xf>
    <xf numFmtId="0" fontId="27" fillId="2" borderId="53" xfId="2" applyFont="1" applyFill="1" applyBorder="1" applyAlignment="1" applyProtection="1">
      <alignment horizontal="center" vertical="justify" wrapText="1"/>
    </xf>
    <xf numFmtId="0" fontId="27" fillId="2" borderId="177" xfId="2" applyFont="1" applyFill="1" applyBorder="1" applyAlignment="1" applyProtection="1">
      <alignment horizontal="center" vertical="justify" wrapText="1"/>
    </xf>
    <xf numFmtId="0" fontId="27" fillId="2" borderId="0" xfId="2" applyFont="1" applyFill="1" applyBorder="1" applyAlignment="1" applyProtection="1">
      <alignment horizontal="center" vertical="justify" wrapText="1"/>
    </xf>
    <xf numFmtId="0" fontId="27" fillId="2" borderId="168" xfId="2" applyFont="1" applyFill="1" applyBorder="1" applyAlignment="1" applyProtection="1">
      <alignment horizontal="center" vertical="justify" wrapText="1"/>
    </xf>
    <xf numFmtId="0" fontId="27" fillId="2" borderId="86" xfId="2" applyFont="1" applyFill="1" applyBorder="1" applyAlignment="1" applyProtection="1">
      <alignment horizontal="center" vertical="justify" wrapText="1"/>
    </xf>
    <xf numFmtId="0" fontId="27" fillId="2" borderId="59" xfId="2" applyFont="1" applyFill="1" applyBorder="1" applyAlignment="1" applyProtection="1">
      <alignment horizontal="center" vertical="justify" wrapText="1"/>
    </xf>
    <xf numFmtId="0" fontId="27" fillId="2" borderId="169" xfId="2" applyFont="1" applyFill="1" applyBorder="1" applyAlignment="1" applyProtection="1">
      <alignment horizontal="center" vertical="justify" wrapText="1"/>
    </xf>
    <xf numFmtId="178" fontId="41" fillId="2" borderId="55" xfId="2" applyNumberFormat="1" applyFont="1" applyFill="1" applyBorder="1" applyAlignment="1" applyProtection="1">
      <alignment horizontal="right" vertical="center" shrinkToFit="1"/>
    </xf>
    <xf numFmtId="0" fontId="44" fillId="2" borderId="54" xfId="2" applyFont="1" applyFill="1" applyBorder="1" applyAlignment="1" applyProtection="1">
      <alignment horizontal="center" vertical="center"/>
    </xf>
    <xf numFmtId="0" fontId="44" fillId="2" borderId="55" xfId="2" applyFont="1" applyFill="1" applyBorder="1" applyAlignment="1" applyProtection="1">
      <alignment horizontal="center" vertical="center"/>
    </xf>
    <xf numFmtId="0" fontId="44" fillId="2" borderId="53" xfId="2" applyFont="1" applyFill="1" applyBorder="1" applyAlignment="1" applyProtection="1">
      <alignment horizontal="center" vertical="center"/>
    </xf>
    <xf numFmtId="0" fontId="44" fillId="2" borderId="86" xfId="2" applyFont="1" applyFill="1" applyBorder="1" applyAlignment="1" applyProtection="1">
      <alignment horizontal="center" vertical="center"/>
    </xf>
    <xf numFmtId="0" fontId="44" fillId="2" borderId="59" xfId="2" applyFont="1" applyFill="1" applyBorder="1" applyAlignment="1" applyProtection="1">
      <alignment horizontal="center" vertical="center"/>
    </xf>
    <xf numFmtId="0" fontId="44" fillId="2" borderId="169" xfId="2" applyFont="1" applyFill="1" applyBorder="1" applyAlignment="1" applyProtection="1">
      <alignment horizontal="center" vertical="center"/>
    </xf>
    <xf numFmtId="0" fontId="30" fillId="2" borderId="54" xfId="2" applyFont="1" applyFill="1" applyBorder="1" applyAlignment="1" applyProtection="1">
      <alignment horizontal="left" vertical="top"/>
    </xf>
    <xf numFmtId="0" fontId="30" fillId="2" borderId="55" xfId="2" applyFont="1" applyFill="1" applyBorder="1" applyAlignment="1" applyProtection="1">
      <alignment horizontal="left" vertical="top"/>
    </xf>
    <xf numFmtId="38" fontId="41" fillId="2" borderId="55" xfId="3" applyFont="1" applyFill="1" applyBorder="1" applyAlignment="1" applyProtection="1">
      <alignment horizontal="right" vertical="top"/>
    </xf>
    <xf numFmtId="0" fontId="30" fillId="2" borderId="177" xfId="2" applyFont="1" applyFill="1" applyBorder="1" applyAlignment="1" applyProtection="1">
      <alignment horizontal="right" vertical="top"/>
    </xf>
    <xf numFmtId="0" fontId="30" fillId="2" borderId="0" xfId="2" applyFont="1" applyFill="1" applyBorder="1" applyAlignment="1" applyProtection="1">
      <alignment horizontal="right" vertical="top"/>
    </xf>
    <xf numFmtId="0" fontId="30" fillId="2" borderId="168" xfId="2" applyFont="1" applyFill="1" applyBorder="1" applyAlignment="1" applyProtection="1">
      <alignment horizontal="right" vertical="top"/>
    </xf>
    <xf numFmtId="0" fontId="29" fillId="2" borderId="54" xfId="2" applyFont="1" applyFill="1" applyBorder="1" applyAlignment="1" applyProtection="1">
      <alignment horizontal="center" vertical="center" shrinkToFit="1"/>
    </xf>
    <xf numFmtId="0" fontId="29" fillId="2" borderId="55" xfId="2" applyFont="1" applyFill="1" applyBorder="1" applyAlignment="1" applyProtection="1">
      <alignment horizontal="center" vertical="center" shrinkToFit="1"/>
    </xf>
    <xf numFmtId="0" fontId="29" fillId="2" borderId="53" xfId="2" applyFont="1" applyFill="1" applyBorder="1" applyAlignment="1" applyProtection="1">
      <alignment horizontal="center" vertical="center" shrinkToFit="1"/>
    </xf>
    <xf numFmtId="0" fontId="29" fillId="2" borderId="86" xfId="2" applyFont="1" applyFill="1" applyBorder="1" applyAlignment="1" applyProtection="1">
      <alignment horizontal="center" vertical="center"/>
    </xf>
    <xf numFmtId="0" fontId="29" fillId="2" borderId="59" xfId="2" applyFont="1" applyFill="1" applyBorder="1" applyAlignment="1" applyProtection="1">
      <alignment horizontal="center" vertical="center"/>
    </xf>
    <xf numFmtId="0" fontId="29" fillId="2" borderId="169" xfId="2" applyFont="1" applyFill="1" applyBorder="1" applyAlignment="1" applyProtection="1">
      <alignment horizontal="center" vertical="center"/>
    </xf>
    <xf numFmtId="0" fontId="29" fillId="2" borderId="177" xfId="2" applyFont="1" applyFill="1" applyBorder="1" applyAlignment="1" applyProtection="1">
      <alignment horizontal="center" vertical="center" shrinkToFit="1"/>
    </xf>
    <xf numFmtId="0" fontId="29" fillId="2" borderId="168" xfId="2" applyFont="1" applyFill="1" applyBorder="1" applyAlignment="1" applyProtection="1">
      <alignment horizontal="center" vertical="center" shrinkToFit="1"/>
    </xf>
    <xf numFmtId="0" fontId="29" fillId="2" borderId="54" xfId="2" applyFont="1" applyFill="1" applyBorder="1" applyAlignment="1" applyProtection="1">
      <alignment horizontal="distributed" vertical="center" wrapText="1"/>
    </xf>
    <xf numFmtId="0" fontId="29" fillId="2" borderId="55" xfId="2" applyFont="1" applyFill="1" applyBorder="1" applyAlignment="1" applyProtection="1">
      <alignment horizontal="distributed" vertical="center" wrapText="1"/>
    </xf>
    <xf numFmtId="0" fontId="29" fillId="2" borderId="53" xfId="2" applyFont="1" applyFill="1" applyBorder="1" applyAlignment="1" applyProtection="1">
      <alignment horizontal="distributed" vertical="center" wrapText="1"/>
    </xf>
    <xf numFmtId="0" fontId="29" fillId="2" borderId="177" xfId="2" applyFont="1" applyFill="1" applyBorder="1" applyAlignment="1" applyProtection="1">
      <alignment horizontal="distributed" vertical="center" wrapText="1"/>
    </xf>
    <xf numFmtId="0" fontId="29" fillId="2" borderId="0" xfId="2" applyFont="1" applyFill="1" applyBorder="1" applyAlignment="1" applyProtection="1">
      <alignment horizontal="distributed" vertical="center" wrapText="1"/>
    </xf>
    <xf numFmtId="0" fontId="29" fillId="2" borderId="168" xfId="2" applyFont="1" applyFill="1" applyBorder="1" applyAlignment="1" applyProtection="1">
      <alignment horizontal="distributed" vertical="center" wrapText="1"/>
    </xf>
    <xf numFmtId="0" fontId="29" fillId="2" borderId="86" xfId="2" applyFont="1" applyFill="1" applyBorder="1" applyAlignment="1" applyProtection="1">
      <alignment horizontal="distributed" vertical="center" wrapText="1"/>
    </xf>
    <xf numFmtId="0" fontId="29" fillId="2" borderId="59" xfId="2" applyFont="1" applyFill="1" applyBorder="1" applyAlignment="1" applyProtection="1">
      <alignment horizontal="distributed" vertical="center" wrapText="1"/>
    </xf>
    <xf numFmtId="0" fontId="29" fillId="2" borderId="169" xfId="2" applyFont="1" applyFill="1" applyBorder="1" applyAlignment="1" applyProtection="1">
      <alignment horizontal="distributed" vertical="center" wrapText="1"/>
    </xf>
    <xf numFmtId="0" fontId="29" fillId="2" borderId="54" xfId="2" applyFont="1" applyFill="1" applyBorder="1" applyAlignment="1" applyProtection="1">
      <alignment horizontal="distributed" vertical="center" justifyLastLine="1"/>
    </xf>
    <xf numFmtId="0" fontId="29" fillId="2" borderId="55" xfId="2" applyFont="1" applyFill="1" applyBorder="1" applyAlignment="1" applyProtection="1">
      <alignment horizontal="distributed" vertical="center" justifyLastLine="1"/>
    </xf>
    <xf numFmtId="0" fontId="29" fillId="2" borderId="53" xfId="2" applyFont="1" applyFill="1" applyBorder="1" applyAlignment="1" applyProtection="1">
      <alignment horizontal="distributed" vertical="center" justifyLastLine="1"/>
    </xf>
    <xf numFmtId="0" fontId="47" fillId="2" borderId="0" xfId="2" applyFont="1" applyFill="1" applyBorder="1" applyAlignment="1" applyProtection="1">
      <alignment horizontal="center" vertical="center" wrapText="1" shrinkToFit="1"/>
    </xf>
    <xf numFmtId="0" fontId="47" fillId="2" borderId="0" xfId="2" applyFont="1" applyFill="1" applyBorder="1" applyAlignment="1" applyProtection="1">
      <alignment horizontal="center" vertical="center" shrinkToFit="1"/>
    </xf>
    <xf numFmtId="0" fontId="29" fillId="2" borderId="54" xfId="2" applyFont="1" applyFill="1" applyBorder="1" applyAlignment="1" applyProtection="1">
      <alignment horizontal="distributed" vertical="center"/>
    </xf>
    <xf numFmtId="0" fontId="29" fillId="2" borderId="55" xfId="2" applyFont="1" applyFill="1" applyBorder="1" applyAlignment="1" applyProtection="1">
      <alignment horizontal="distributed" vertical="center"/>
    </xf>
    <xf numFmtId="0" fontId="29" fillId="2" borderId="53" xfId="2" applyFont="1" applyFill="1" applyBorder="1" applyAlignment="1" applyProtection="1">
      <alignment horizontal="distributed" vertical="center"/>
    </xf>
    <xf numFmtId="0" fontId="29" fillId="2" borderId="170" xfId="2" applyFont="1" applyFill="1" applyBorder="1" applyAlignment="1" applyProtection="1">
      <alignment horizontal="distributed" vertical="center" justifyLastLine="1"/>
    </xf>
    <xf numFmtId="0" fontId="29" fillId="2" borderId="171" xfId="2" applyFont="1" applyFill="1" applyBorder="1" applyAlignment="1" applyProtection="1">
      <alignment horizontal="distributed" vertical="center" justifyLastLine="1"/>
    </xf>
    <xf numFmtId="0" fontId="29" fillId="2" borderId="172" xfId="2" applyFont="1" applyFill="1" applyBorder="1" applyAlignment="1" applyProtection="1">
      <alignment horizontal="distributed" vertical="center" justifyLastLine="1"/>
    </xf>
    <xf numFmtId="0" fontId="29" fillId="2" borderId="173" xfId="2" applyFont="1" applyFill="1" applyBorder="1" applyAlignment="1" applyProtection="1">
      <alignment horizontal="distributed" vertical="center" justifyLastLine="1"/>
    </xf>
    <xf numFmtId="0" fontId="29" fillId="2" borderId="174" xfId="2" applyFont="1" applyFill="1" applyBorder="1" applyAlignment="1" applyProtection="1">
      <alignment horizontal="distributed" vertical="center" justifyLastLine="1"/>
    </xf>
    <xf numFmtId="0" fontId="29" fillId="2" borderId="175" xfId="2" applyFont="1" applyFill="1" applyBorder="1" applyAlignment="1" applyProtection="1">
      <alignment horizontal="distributed" vertical="center" justifyLastLine="1"/>
    </xf>
    <xf numFmtId="0" fontId="29" fillId="2" borderId="176" xfId="2" applyFont="1" applyFill="1" applyBorder="1" applyAlignment="1" applyProtection="1">
      <alignment horizontal="distributed" vertical="center" justifyLastLine="1"/>
    </xf>
    <xf numFmtId="0" fontId="29" fillId="2" borderId="176" xfId="2" applyFont="1" applyFill="1" applyBorder="1" applyAlignment="1" applyProtection="1">
      <alignment horizontal="center" vertical="center" justifyLastLine="1"/>
    </xf>
    <xf numFmtId="1" fontId="35" fillId="2" borderId="59" xfId="2" applyNumberFormat="1" applyFont="1" applyFill="1" applyBorder="1" applyAlignment="1" applyProtection="1">
      <alignment vertical="center"/>
      <protection locked="0"/>
    </xf>
    <xf numFmtId="1" fontId="35" fillId="2" borderId="169" xfId="2" applyNumberFormat="1" applyFont="1" applyFill="1" applyBorder="1" applyAlignment="1" applyProtection="1">
      <alignment vertical="center"/>
      <protection locked="0"/>
    </xf>
    <xf numFmtId="0" fontId="29" fillId="2" borderId="54" xfId="2" applyFont="1" applyFill="1" applyBorder="1" applyAlignment="1" applyProtection="1">
      <alignment horizontal="center" vertical="distributed" textRotation="255" justifyLastLine="1"/>
    </xf>
    <xf numFmtId="0" fontId="29" fillId="2" borderId="55" xfId="2" applyFont="1" applyFill="1" applyBorder="1" applyAlignment="1" applyProtection="1">
      <alignment horizontal="center" vertical="distributed" textRotation="255" justifyLastLine="1"/>
    </xf>
    <xf numFmtId="0" fontId="29" fillId="2" borderId="86" xfId="2" applyFont="1" applyFill="1" applyBorder="1" applyAlignment="1" applyProtection="1">
      <alignment horizontal="center" vertical="distributed" textRotation="255" justifyLastLine="1"/>
    </xf>
    <xf numFmtId="0" fontId="29" fillId="2" borderId="59" xfId="2" applyFont="1" applyFill="1" applyBorder="1" applyAlignment="1" applyProtection="1">
      <alignment horizontal="center" vertical="distributed" textRotation="255" justifyLastLine="1"/>
    </xf>
    <xf numFmtId="0" fontId="29" fillId="2" borderId="169" xfId="2" applyFont="1" applyFill="1" applyBorder="1" applyAlignment="1" applyProtection="1">
      <alignment horizontal="center" vertical="distributed" textRotation="255" justifyLastLine="1"/>
    </xf>
    <xf numFmtId="0" fontId="27" fillId="2" borderId="63" xfId="2" applyFont="1" applyFill="1" applyBorder="1" applyAlignment="1" applyProtection="1">
      <alignment vertical="top" shrinkToFit="1"/>
    </xf>
    <xf numFmtId="0" fontId="27" fillId="2" borderId="46" xfId="2" applyFont="1" applyFill="1" applyBorder="1" applyAlignment="1" applyProtection="1">
      <alignment vertical="top" shrinkToFit="1"/>
    </xf>
    <xf numFmtId="1" fontId="44" fillId="2" borderId="46" xfId="2" applyNumberFormat="1" applyFont="1" applyFill="1" applyBorder="1" applyAlignment="1" applyProtection="1">
      <alignment vertical="center"/>
      <protection locked="0"/>
    </xf>
    <xf numFmtId="1" fontId="44" fillId="2" borderId="47" xfId="2" applyNumberFormat="1" applyFont="1" applyFill="1" applyBorder="1" applyAlignment="1" applyProtection="1">
      <alignment vertical="center"/>
      <protection locked="0"/>
    </xf>
    <xf numFmtId="1" fontId="38" fillId="2" borderId="0" xfId="2" applyNumberFormat="1" applyFont="1" applyFill="1" applyBorder="1" applyAlignment="1" applyProtection="1">
      <alignment horizontal="center" vertical="center" shrinkToFit="1"/>
    </xf>
    <xf numFmtId="0" fontId="39" fillId="2" borderId="59" xfId="2" applyFont="1" applyFill="1" applyBorder="1" applyAlignment="1" applyProtection="1">
      <alignment horizontal="distributed" vertical="center"/>
    </xf>
    <xf numFmtId="0" fontId="29" fillId="2" borderId="54" xfId="2" applyFont="1" applyFill="1" applyBorder="1" applyAlignment="1" applyProtection="1">
      <alignment horizontal="center" vertical="center" wrapText="1"/>
    </xf>
    <xf numFmtId="0" fontId="29" fillId="2" borderId="177" xfId="2" applyFont="1" applyFill="1" applyBorder="1" applyAlignment="1" applyProtection="1">
      <alignment horizontal="center" vertical="center" wrapText="1"/>
    </xf>
    <xf numFmtId="0" fontId="29" fillId="2" borderId="0" xfId="2" applyFont="1" applyFill="1" applyBorder="1" applyAlignment="1" applyProtection="1">
      <alignment horizontal="center" vertical="center"/>
    </xf>
    <xf numFmtId="0" fontId="29" fillId="2" borderId="168" xfId="2" applyFont="1" applyFill="1" applyBorder="1" applyAlignment="1" applyProtection="1">
      <alignment horizontal="center" vertical="center"/>
    </xf>
    <xf numFmtId="0" fontId="29" fillId="2" borderId="177" xfId="2" applyFont="1" applyFill="1" applyBorder="1" applyAlignment="1" applyProtection="1">
      <alignment horizontal="center" vertical="center"/>
    </xf>
    <xf numFmtId="0" fontId="29" fillId="2" borderId="219" xfId="2" applyFont="1" applyFill="1" applyBorder="1" applyAlignment="1" applyProtection="1">
      <alignment horizontal="center" vertical="center"/>
    </xf>
    <xf numFmtId="0" fontId="29" fillId="2" borderId="54" xfId="2" applyFont="1" applyFill="1" applyBorder="1" applyAlignment="1" applyProtection="1">
      <alignment horizontal="center" vertical="center" textRotation="255"/>
    </xf>
    <xf numFmtId="0" fontId="29" fillId="2" borderId="55" xfId="2" applyFont="1" applyFill="1" applyBorder="1" applyAlignment="1" applyProtection="1">
      <alignment horizontal="center" vertical="center" textRotation="255"/>
    </xf>
    <xf numFmtId="0" fontId="29" fillId="2" borderId="53" xfId="2" applyFont="1" applyFill="1" applyBorder="1" applyAlignment="1" applyProtection="1">
      <alignment horizontal="center" vertical="center" textRotation="255"/>
    </xf>
    <xf numFmtId="0" fontId="29" fillId="2" borderId="177" xfId="2" applyFont="1" applyFill="1" applyBorder="1" applyAlignment="1" applyProtection="1">
      <alignment horizontal="center" vertical="center" textRotation="255"/>
    </xf>
    <xf numFmtId="0" fontId="29" fillId="2" borderId="0" xfId="2" applyFont="1" applyFill="1" applyBorder="1" applyAlignment="1" applyProtection="1">
      <alignment horizontal="center" vertical="center" textRotation="255"/>
    </xf>
    <xf numFmtId="0" fontId="29" fillId="2" borderId="168" xfId="2" applyFont="1" applyFill="1" applyBorder="1" applyAlignment="1" applyProtection="1">
      <alignment horizontal="center" vertical="center" textRotation="255"/>
    </xf>
    <xf numFmtId="0" fontId="29" fillId="2" borderId="219" xfId="2" applyFont="1" applyFill="1" applyBorder="1" applyAlignment="1" applyProtection="1">
      <alignment horizontal="center" vertical="center" textRotation="255"/>
    </xf>
    <xf numFmtId="0" fontId="29" fillId="2" borderId="59" xfId="2" applyFont="1" applyFill="1" applyBorder="1" applyAlignment="1" applyProtection="1">
      <alignment horizontal="center" vertical="center" textRotation="255"/>
    </xf>
    <xf numFmtId="0" fontId="29" fillId="2" borderId="169" xfId="2" applyFont="1" applyFill="1" applyBorder="1" applyAlignment="1" applyProtection="1">
      <alignment horizontal="center" vertical="center" textRotation="255"/>
    </xf>
    <xf numFmtId="0" fontId="35" fillId="2" borderId="54" xfId="2" applyFont="1" applyFill="1" applyBorder="1" applyAlignment="1" applyProtection="1">
      <alignment horizontal="left" vertical="center" wrapText="1" indent="1"/>
      <protection locked="0"/>
    </xf>
    <xf numFmtId="0" fontId="35" fillId="2" borderId="55" xfId="2" applyFont="1" applyFill="1" applyBorder="1" applyAlignment="1" applyProtection="1">
      <alignment horizontal="left" vertical="center" wrapText="1" indent="1"/>
      <protection locked="0"/>
    </xf>
    <xf numFmtId="0" fontId="35" fillId="2" borderId="53" xfId="2" applyFont="1" applyFill="1" applyBorder="1" applyAlignment="1" applyProtection="1">
      <alignment horizontal="left" vertical="center" wrapText="1" indent="1"/>
      <protection locked="0"/>
    </xf>
    <xf numFmtId="0" fontId="35" fillId="2" borderId="62" xfId="2" applyFont="1" applyFill="1" applyBorder="1" applyAlignment="1" applyProtection="1">
      <alignment horizontal="left" vertical="center" wrapText="1" indent="1"/>
      <protection locked="0"/>
    </xf>
    <xf numFmtId="0" fontId="35" fillId="2" borderId="0" xfId="2" applyFont="1" applyFill="1" applyBorder="1" applyAlignment="1" applyProtection="1">
      <alignment horizontal="left" vertical="center" wrapText="1" indent="1"/>
      <protection locked="0"/>
    </xf>
    <xf numFmtId="0" fontId="35" fillId="2" borderId="168" xfId="2" applyFont="1" applyFill="1" applyBorder="1" applyAlignment="1" applyProtection="1">
      <alignment horizontal="left" vertical="center" wrapText="1" indent="1"/>
      <protection locked="0"/>
    </xf>
    <xf numFmtId="0" fontId="35" fillId="2" borderId="86" xfId="2" applyFont="1" applyFill="1" applyBorder="1" applyAlignment="1" applyProtection="1">
      <alignment horizontal="left" vertical="center" wrapText="1" indent="1"/>
      <protection locked="0"/>
    </xf>
    <xf numFmtId="0" fontId="35" fillId="2" borderId="59" xfId="2" applyFont="1" applyFill="1" applyBorder="1" applyAlignment="1" applyProtection="1">
      <alignment horizontal="left" vertical="center" wrapText="1" indent="1"/>
      <protection locked="0"/>
    </xf>
    <xf numFmtId="0" fontId="35" fillId="2" borderId="169" xfId="2" applyFont="1" applyFill="1" applyBorder="1" applyAlignment="1" applyProtection="1">
      <alignment horizontal="left" vertical="center" wrapText="1" indent="1"/>
      <protection locked="0"/>
    </xf>
    <xf numFmtId="0" fontId="27" fillId="2" borderId="63" xfId="2" applyFont="1" applyFill="1" applyBorder="1" applyAlignment="1" applyProtection="1">
      <alignment vertical="top"/>
    </xf>
    <xf numFmtId="0" fontId="27" fillId="2" borderId="46" xfId="2" applyFont="1" applyFill="1" applyBorder="1" applyAlignment="1" applyProtection="1">
      <alignment vertical="top"/>
    </xf>
    <xf numFmtId="0" fontId="42" fillId="2" borderId="46" xfId="2" applyNumberFormat="1" applyFont="1" applyFill="1" applyBorder="1" applyAlignment="1" applyProtection="1">
      <alignment horizontal="center" vertical="center"/>
      <protection locked="0"/>
    </xf>
    <xf numFmtId="0" fontId="42" fillId="2" borderId="47" xfId="2" applyNumberFormat="1" applyFont="1" applyFill="1" applyBorder="1" applyAlignment="1" applyProtection="1">
      <alignment horizontal="center" vertical="center"/>
      <protection locked="0"/>
    </xf>
    <xf numFmtId="38" fontId="43" fillId="21" borderId="46" xfId="3" applyFont="1" applyFill="1" applyBorder="1" applyAlignment="1" applyProtection="1">
      <alignment horizontal="center" vertical="center" shrinkToFit="1"/>
    </xf>
    <xf numFmtId="38" fontId="43" fillId="21" borderId="47" xfId="3" applyFont="1" applyFill="1" applyBorder="1" applyAlignment="1" applyProtection="1">
      <alignment horizontal="center" vertical="center" shrinkToFit="1"/>
    </xf>
    <xf numFmtId="0" fontId="27" fillId="2" borderId="55" xfId="2" applyFont="1" applyFill="1" applyBorder="1" applyAlignment="1" applyProtection="1">
      <alignment vertical="top"/>
    </xf>
    <xf numFmtId="1" fontId="44" fillId="2" borderId="55" xfId="2" applyNumberFormat="1" applyFont="1" applyFill="1" applyBorder="1" applyAlignment="1" applyProtection="1">
      <alignment horizontal="left" vertical="center" shrinkToFit="1"/>
      <protection locked="0"/>
    </xf>
    <xf numFmtId="1" fontId="44" fillId="2" borderId="53" xfId="2" applyNumberFormat="1" applyFont="1" applyFill="1" applyBorder="1" applyAlignment="1" applyProtection="1">
      <alignment horizontal="left" vertical="center" shrinkToFit="1"/>
      <protection locked="0"/>
    </xf>
    <xf numFmtId="0" fontId="27" fillId="21" borderId="63" xfId="2" applyFont="1" applyFill="1" applyBorder="1" applyAlignment="1" applyProtection="1">
      <alignment vertical="top"/>
    </xf>
    <xf numFmtId="0" fontId="27" fillId="21" borderId="46" xfId="2" applyFont="1" applyFill="1" applyBorder="1" applyAlignment="1" applyProtection="1">
      <alignment vertical="top"/>
    </xf>
    <xf numFmtId="0" fontId="20" fillId="2" borderId="0" xfId="1" applyFont="1" applyFill="1" applyAlignment="1" applyProtection="1">
      <alignment horizontal="left" vertical="center" indent="1"/>
    </xf>
    <xf numFmtId="0" fontId="0" fillId="2" borderId="0" xfId="0" applyFill="1" applyAlignment="1" applyProtection="1">
      <alignment horizontal="left" vertical="center" indent="1"/>
    </xf>
    <xf numFmtId="49" fontId="21" fillId="19" borderId="0" xfId="1" applyNumberFormat="1" applyFont="1" applyFill="1" applyAlignment="1" applyProtection="1">
      <alignment horizontal="left" vertical="center" wrapText="1" indent="1"/>
    </xf>
    <xf numFmtId="0" fontId="22" fillId="19" borderId="0" xfId="1" applyFont="1" applyFill="1" applyAlignment="1" applyProtection="1">
      <alignment horizontal="left" vertical="center" wrapText="1" indent="1"/>
    </xf>
    <xf numFmtId="0" fontId="22" fillId="0" borderId="0" xfId="1" applyFont="1" applyAlignment="1" applyProtection="1">
      <alignment horizontal="left" vertical="center" wrapText="1" indent="1"/>
    </xf>
    <xf numFmtId="0" fontId="0" fillId="0" borderId="0" xfId="0" applyAlignment="1" applyProtection="1">
      <alignment horizontal="left" vertical="center" wrapText="1" indent="1"/>
    </xf>
    <xf numFmtId="0" fontId="35" fillId="2" borderId="54" xfId="2" applyFont="1" applyFill="1" applyBorder="1" applyAlignment="1" applyProtection="1">
      <alignment horizontal="left" vertical="center" wrapText="1" indent="1"/>
    </xf>
    <xf numFmtId="0" fontId="35" fillId="2" borderId="55" xfId="2" applyFont="1" applyFill="1" applyBorder="1" applyAlignment="1" applyProtection="1">
      <alignment horizontal="left" vertical="center" wrapText="1" indent="1"/>
    </xf>
    <xf numFmtId="0" fontId="35" fillId="2" borderId="53" xfId="2" applyFont="1" applyFill="1" applyBorder="1" applyAlignment="1" applyProtection="1">
      <alignment horizontal="left" vertical="center" wrapText="1" indent="1"/>
    </xf>
    <xf numFmtId="0" fontId="35" fillId="2" borderId="62" xfId="2" applyFont="1" applyFill="1" applyBorder="1" applyAlignment="1" applyProtection="1">
      <alignment horizontal="left" vertical="center" wrapText="1" indent="1"/>
    </xf>
    <xf numFmtId="0" fontId="35" fillId="2" borderId="0" xfId="2" applyFont="1" applyFill="1" applyBorder="1" applyAlignment="1" applyProtection="1">
      <alignment horizontal="left" vertical="center" wrapText="1" indent="1"/>
    </xf>
    <xf numFmtId="0" fontId="35" fillId="2" borderId="168" xfId="2" applyFont="1" applyFill="1" applyBorder="1" applyAlignment="1" applyProtection="1">
      <alignment horizontal="left" vertical="center" wrapText="1" indent="1"/>
    </xf>
    <xf numFmtId="0" fontId="35" fillId="2" borderId="86" xfId="2" applyFont="1" applyFill="1" applyBorder="1" applyAlignment="1" applyProtection="1">
      <alignment horizontal="left" vertical="center" wrapText="1" indent="1"/>
    </xf>
    <xf numFmtId="0" fontId="35" fillId="2" borderId="59" xfId="2" applyFont="1" applyFill="1" applyBorder="1" applyAlignment="1" applyProtection="1">
      <alignment horizontal="left" vertical="center" wrapText="1" indent="1"/>
    </xf>
    <xf numFmtId="0" fontId="35" fillId="2" borderId="169" xfId="2" applyFont="1" applyFill="1" applyBorder="1" applyAlignment="1" applyProtection="1">
      <alignment horizontal="left" vertical="center" wrapText="1" indent="1"/>
    </xf>
    <xf numFmtId="0" fontId="42" fillId="2" borderId="46" xfId="2" applyNumberFormat="1" applyFont="1" applyFill="1" applyBorder="1" applyAlignment="1" applyProtection="1">
      <alignment horizontal="center" vertical="center"/>
    </xf>
    <xf numFmtId="0" fontId="42" fillId="2" borderId="47" xfId="2" applyNumberFormat="1" applyFont="1" applyFill="1" applyBorder="1" applyAlignment="1" applyProtection="1">
      <alignment horizontal="center" vertical="center"/>
    </xf>
    <xf numFmtId="1" fontId="44" fillId="2" borderId="55" xfId="2" applyNumberFormat="1" applyFont="1" applyFill="1" applyBorder="1" applyAlignment="1" applyProtection="1">
      <alignment horizontal="left" vertical="center" shrinkToFit="1"/>
    </xf>
    <xf numFmtId="1" fontId="44" fillId="2" borderId="53" xfId="2" applyNumberFormat="1" applyFont="1" applyFill="1" applyBorder="1" applyAlignment="1" applyProtection="1">
      <alignment horizontal="left" vertical="center" shrinkToFit="1"/>
    </xf>
    <xf numFmtId="1" fontId="44" fillId="2" borderId="46" xfId="2" applyNumberFormat="1" applyFont="1" applyFill="1" applyBorder="1" applyAlignment="1" applyProtection="1">
      <alignment vertical="center"/>
    </xf>
    <xf numFmtId="1" fontId="44" fillId="2" borderId="47" xfId="2" applyNumberFormat="1" applyFont="1" applyFill="1" applyBorder="1" applyAlignment="1" applyProtection="1">
      <alignment vertical="center"/>
    </xf>
    <xf numFmtId="1" fontId="35" fillId="2" borderId="59" xfId="2" applyNumberFormat="1" applyFont="1" applyFill="1" applyBorder="1" applyAlignment="1" applyProtection="1">
      <alignment vertical="center"/>
    </xf>
    <xf numFmtId="1" fontId="35" fillId="2" borderId="169" xfId="2" applyNumberFormat="1" applyFont="1" applyFill="1" applyBorder="1" applyAlignment="1" applyProtection="1">
      <alignment vertical="center"/>
    </xf>
    <xf numFmtId="38" fontId="53" fillId="22" borderId="86" xfId="3" applyFont="1" applyFill="1" applyBorder="1" applyAlignment="1" applyProtection="1">
      <alignment horizontal="right" vertical="top" indent="1" shrinkToFit="1"/>
    </xf>
    <xf numFmtId="38" fontId="53" fillId="22" borderId="59" xfId="3" applyFont="1" applyFill="1" applyBorder="1" applyAlignment="1" applyProtection="1">
      <alignment horizontal="right" vertical="top" indent="1" shrinkToFit="1"/>
    </xf>
    <xf numFmtId="38" fontId="53" fillId="22" borderId="169" xfId="3" applyFont="1" applyFill="1" applyBorder="1" applyAlignment="1" applyProtection="1">
      <alignment horizontal="right" vertical="top" indent="1" shrinkToFit="1"/>
    </xf>
    <xf numFmtId="0" fontId="53" fillId="22" borderId="54" xfId="2" applyFont="1" applyFill="1" applyBorder="1" applyAlignment="1" applyProtection="1">
      <alignment horizontal="center" vertical="center" shrinkToFit="1"/>
    </xf>
    <xf numFmtId="0" fontId="53" fillId="22" borderId="55" xfId="2" applyFont="1" applyFill="1" applyBorder="1" applyAlignment="1" applyProtection="1">
      <alignment horizontal="center" vertical="center" shrinkToFit="1"/>
    </xf>
    <xf numFmtId="0" fontId="53" fillId="22" borderId="53" xfId="2" applyFont="1" applyFill="1" applyBorder="1" applyAlignment="1" applyProtection="1">
      <alignment horizontal="center" vertical="center" shrinkToFit="1"/>
    </xf>
    <xf numFmtId="0" fontId="53" fillId="22" borderId="86" xfId="2" applyFont="1" applyFill="1" applyBorder="1" applyAlignment="1" applyProtection="1">
      <alignment horizontal="center" vertical="center" shrinkToFit="1"/>
    </xf>
    <xf numFmtId="0" fontId="53" fillId="22" borderId="59" xfId="2" applyFont="1" applyFill="1" applyBorder="1" applyAlignment="1" applyProtection="1">
      <alignment horizontal="center" vertical="center" shrinkToFit="1"/>
    </xf>
    <xf numFmtId="0" fontId="53" fillId="22" borderId="169" xfId="2" applyFont="1" applyFill="1" applyBorder="1" applyAlignment="1" applyProtection="1">
      <alignment horizontal="center" vertical="center" shrinkToFit="1"/>
    </xf>
    <xf numFmtId="0" fontId="53" fillId="22" borderId="177" xfId="2" applyFont="1" applyFill="1" applyBorder="1" applyAlignment="1" applyProtection="1">
      <alignment horizontal="center" vertical="center" shrinkToFit="1"/>
    </xf>
    <xf numFmtId="0" fontId="53" fillId="22" borderId="0" xfId="2" applyFont="1" applyFill="1" applyBorder="1" applyAlignment="1" applyProtection="1">
      <alignment horizontal="center" vertical="center" shrinkToFit="1"/>
    </xf>
    <xf numFmtId="0" fontId="53" fillId="22" borderId="168" xfId="2" applyFont="1" applyFill="1" applyBorder="1" applyAlignment="1" applyProtection="1">
      <alignment horizontal="center" vertical="center" shrinkToFit="1"/>
    </xf>
    <xf numFmtId="0" fontId="53" fillId="22" borderId="219" xfId="2" applyFont="1" applyFill="1" applyBorder="1" applyAlignment="1" applyProtection="1">
      <alignment horizontal="center" vertical="center" shrinkToFit="1"/>
    </xf>
    <xf numFmtId="38" fontId="53" fillId="22" borderId="177" xfId="3" applyFont="1" applyFill="1" applyBorder="1" applyAlignment="1" applyProtection="1">
      <alignment horizontal="right" vertical="center" indent="1" shrinkToFit="1"/>
    </xf>
    <xf numFmtId="38" fontId="53" fillId="22" borderId="0" xfId="3" applyFont="1" applyFill="1" applyBorder="1" applyAlignment="1" applyProtection="1">
      <alignment horizontal="right" vertical="center" indent="1" shrinkToFit="1"/>
    </xf>
    <xf numFmtId="38" fontId="53" fillId="22" borderId="168" xfId="3" applyFont="1" applyFill="1" applyBorder="1" applyAlignment="1" applyProtection="1">
      <alignment horizontal="right" vertical="center" indent="1" shrinkToFit="1"/>
    </xf>
    <xf numFmtId="38" fontId="53" fillId="22" borderId="219" xfId="3" applyFont="1" applyFill="1" applyBorder="1" applyAlignment="1" applyProtection="1">
      <alignment horizontal="right" vertical="center" indent="1" shrinkToFit="1"/>
    </xf>
    <xf numFmtId="38" fontId="53" fillId="22" borderId="59" xfId="3" applyFont="1" applyFill="1" applyBorder="1" applyAlignment="1" applyProtection="1">
      <alignment horizontal="right" vertical="center" indent="1" shrinkToFit="1"/>
    </xf>
    <xf numFmtId="38" fontId="53" fillId="22" borderId="169" xfId="3" applyFont="1" applyFill="1" applyBorder="1" applyAlignment="1" applyProtection="1">
      <alignment horizontal="right" vertical="center" indent="1" shrinkToFit="1"/>
    </xf>
    <xf numFmtId="0" fontId="53" fillId="22" borderId="180" xfId="2" applyFont="1" applyFill="1" applyBorder="1" applyAlignment="1" applyProtection="1">
      <alignment horizontal="center" vertical="center" shrinkToFit="1"/>
    </xf>
    <xf numFmtId="0" fontId="53" fillId="22" borderId="182" xfId="2" applyFont="1" applyFill="1" applyBorder="1" applyAlignment="1" applyProtection="1">
      <alignment horizontal="center" vertical="center" shrinkToFit="1"/>
    </xf>
    <xf numFmtId="0" fontId="53" fillId="22" borderId="0" xfId="2" applyFont="1" applyFill="1" applyBorder="1" applyAlignment="1" applyProtection="1">
      <alignment horizontal="center" vertical="center"/>
    </xf>
    <xf numFmtId="0" fontId="53" fillId="22" borderId="59" xfId="2" applyFont="1" applyFill="1" applyBorder="1" applyAlignment="1" applyProtection="1">
      <alignment horizontal="center" vertical="center"/>
    </xf>
    <xf numFmtId="38" fontId="54" fillId="22" borderId="155" xfId="3" quotePrefix="1" applyFont="1" applyFill="1" applyBorder="1" applyAlignment="1" applyProtection="1">
      <alignment horizontal="right" vertical="top" shrinkToFit="1"/>
    </xf>
    <xf numFmtId="38" fontId="54" fillId="22" borderId="155" xfId="3" applyFont="1" applyFill="1" applyBorder="1" applyAlignment="1" applyProtection="1">
      <alignment horizontal="right" vertical="top" shrinkToFit="1"/>
    </xf>
    <xf numFmtId="38" fontId="54" fillId="22" borderId="156" xfId="3" applyFont="1" applyFill="1" applyBorder="1" applyAlignment="1" applyProtection="1">
      <alignment horizontal="right" vertical="top" shrinkToFit="1"/>
    </xf>
    <xf numFmtId="176" fontId="55" fillId="22" borderId="219" xfId="2" applyNumberFormat="1" applyFont="1" applyFill="1" applyBorder="1" applyAlignment="1" applyProtection="1">
      <alignment horizontal="center" vertical="center" shrinkToFit="1"/>
    </xf>
    <xf numFmtId="176" fontId="55" fillId="22" borderId="59" xfId="2" applyNumberFormat="1" applyFont="1" applyFill="1" applyBorder="1" applyAlignment="1" applyProtection="1">
      <alignment horizontal="center" vertical="center" shrinkToFit="1"/>
    </xf>
    <xf numFmtId="176" fontId="24" fillId="0" borderId="259" xfId="0" applyNumberFormat="1" applyFont="1" applyBorder="1" applyAlignment="1" applyProtection="1">
      <alignment horizontal="center" vertical="center"/>
    </xf>
    <xf numFmtId="176" fontId="55" fillId="22" borderId="198" xfId="2" applyNumberFormat="1" applyFont="1" applyFill="1" applyBorder="1" applyAlignment="1" applyProtection="1">
      <alignment horizontal="center" vertical="center" shrinkToFit="1"/>
    </xf>
    <xf numFmtId="0" fontId="63" fillId="0" borderId="59" xfId="0" applyFont="1" applyBorder="1" applyAlignment="1" applyProtection="1">
      <alignment horizontal="center" vertical="center"/>
    </xf>
    <xf numFmtId="0" fontId="63" fillId="0" borderId="259" xfId="0" applyFont="1" applyBorder="1" applyAlignment="1" applyProtection="1">
      <alignment horizontal="center" vertical="center"/>
    </xf>
    <xf numFmtId="0" fontId="63" fillId="0" borderId="169" xfId="0" applyFont="1" applyBorder="1" applyAlignment="1" applyProtection="1">
      <alignment horizontal="center" vertical="center"/>
    </xf>
    <xf numFmtId="38" fontId="54" fillId="22" borderId="191" xfId="3" applyFont="1" applyFill="1" applyBorder="1" applyAlignment="1" applyProtection="1">
      <alignment horizontal="center" vertical="center" shrinkToFit="1"/>
    </xf>
    <xf numFmtId="38" fontId="54" fillId="22" borderId="153" xfId="3" applyFont="1" applyFill="1" applyBorder="1" applyAlignment="1" applyProtection="1">
      <alignment horizontal="center" vertical="center" shrinkToFit="1"/>
    </xf>
    <xf numFmtId="38" fontId="54" fillId="22" borderId="192" xfId="3" applyFont="1" applyFill="1" applyBorder="1" applyAlignment="1" applyProtection="1">
      <alignment horizontal="center" vertical="center" shrinkToFit="1"/>
    </xf>
    <xf numFmtId="38" fontId="54" fillId="22" borderId="219" xfId="3" applyFont="1" applyFill="1" applyBorder="1" applyAlignment="1" applyProtection="1">
      <alignment horizontal="center" vertical="center" shrinkToFit="1"/>
    </xf>
    <xf numFmtId="38" fontId="54" fillId="22" borderId="59" xfId="3" applyFont="1" applyFill="1" applyBorder="1" applyAlignment="1" applyProtection="1">
      <alignment horizontal="center" vertical="center" shrinkToFit="1"/>
    </xf>
    <xf numFmtId="38" fontId="54" fillId="22" borderId="169" xfId="3" applyFont="1" applyFill="1" applyBorder="1" applyAlignment="1" applyProtection="1">
      <alignment horizontal="center" vertical="center" shrinkToFit="1"/>
    </xf>
    <xf numFmtId="176" fontId="54" fillId="22" borderId="196" xfId="3" quotePrefix="1" applyNumberFormat="1" applyFont="1" applyFill="1" applyBorder="1" applyAlignment="1" applyProtection="1">
      <alignment horizontal="right" vertical="center" shrinkToFit="1"/>
    </xf>
    <xf numFmtId="176" fontId="54" fillId="22" borderId="155" xfId="3" quotePrefix="1" applyNumberFormat="1" applyFont="1" applyFill="1" applyBorder="1" applyAlignment="1" applyProtection="1">
      <alignment horizontal="right" vertical="center" shrinkToFit="1"/>
    </xf>
    <xf numFmtId="176" fontId="54" fillId="22" borderId="187" xfId="3" quotePrefix="1" applyNumberFormat="1" applyFont="1" applyFill="1" applyBorder="1" applyAlignment="1" applyProtection="1">
      <alignment horizontal="right" vertical="center" shrinkToFit="1"/>
    </xf>
    <xf numFmtId="176" fontId="65" fillId="26" borderId="155" xfId="0" applyNumberFormat="1" applyFont="1" applyFill="1" applyBorder="1" applyAlignment="1" applyProtection="1">
      <alignment horizontal="center" vertical="center" wrapText="1"/>
    </xf>
    <xf numFmtId="0" fontId="7" fillId="26" borderId="155" xfId="0" applyFont="1" applyFill="1" applyBorder="1" applyAlignment="1" applyProtection="1">
      <alignment horizontal="center" vertical="center" wrapText="1"/>
    </xf>
    <xf numFmtId="0" fontId="7" fillId="26" borderId="187" xfId="0" applyFont="1" applyFill="1" applyBorder="1" applyAlignment="1" applyProtection="1">
      <alignment horizontal="center" vertical="center" wrapText="1"/>
    </xf>
    <xf numFmtId="0" fontId="55" fillId="22" borderId="222" xfId="2" applyFont="1" applyFill="1" applyBorder="1" applyAlignment="1" applyProtection="1">
      <alignment horizontal="left" vertical="center" indent="1" shrinkToFit="1"/>
    </xf>
    <xf numFmtId="0" fontId="0" fillId="0" borderId="222" xfId="0" applyBorder="1" applyAlignment="1" applyProtection="1">
      <alignment horizontal="left" vertical="center" indent="1" shrinkToFit="1"/>
    </xf>
    <xf numFmtId="38" fontId="55" fillId="22" borderId="0" xfId="3" quotePrefix="1" applyFont="1" applyFill="1" applyBorder="1" applyAlignment="1" applyProtection="1">
      <alignment horizontal="right" vertical="center" shrinkToFit="1"/>
    </xf>
    <xf numFmtId="38" fontId="55" fillId="22" borderId="59" xfId="3" quotePrefix="1" applyFont="1" applyFill="1" applyBorder="1" applyAlignment="1" applyProtection="1">
      <alignment horizontal="right" vertical="center" shrinkToFit="1"/>
    </xf>
    <xf numFmtId="38" fontId="55" fillId="22" borderId="177" xfId="3" applyFont="1" applyFill="1" applyBorder="1" applyAlignment="1" applyProtection="1">
      <alignment horizontal="right" vertical="center" shrinkToFit="1"/>
    </xf>
    <xf numFmtId="38" fontId="55" fillId="22" borderId="0" xfId="3" applyFont="1" applyFill="1" applyBorder="1" applyAlignment="1" applyProtection="1">
      <alignment horizontal="right" vertical="center" shrinkToFit="1"/>
    </xf>
    <xf numFmtId="38" fontId="55" fillId="22" borderId="168" xfId="3" applyFont="1" applyFill="1" applyBorder="1" applyAlignment="1" applyProtection="1">
      <alignment horizontal="right" vertical="center" shrinkToFit="1"/>
    </xf>
    <xf numFmtId="38" fontId="55" fillId="22" borderId="86" xfId="3" applyFont="1" applyFill="1" applyBorder="1" applyAlignment="1" applyProtection="1">
      <alignment horizontal="right" vertical="center" shrinkToFit="1"/>
    </xf>
    <xf numFmtId="38" fontId="55" fillId="22" borderId="59" xfId="3" applyFont="1" applyFill="1" applyBorder="1" applyAlignment="1" applyProtection="1">
      <alignment horizontal="right" vertical="center" shrinkToFit="1"/>
    </xf>
    <xf numFmtId="38" fontId="55" fillId="22" borderId="169" xfId="3" applyFont="1" applyFill="1" applyBorder="1" applyAlignment="1" applyProtection="1">
      <alignment horizontal="right" vertical="center" shrinkToFit="1"/>
    </xf>
    <xf numFmtId="0" fontId="56" fillId="22" borderId="176" xfId="2" applyFont="1" applyFill="1" applyBorder="1" applyAlignment="1" applyProtection="1">
      <alignment horizontal="center" vertical="center"/>
    </xf>
    <xf numFmtId="0" fontId="18" fillId="24" borderId="246" xfId="0" applyFont="1" applyFill="1" applyBorder="1" applyAlignment="1" applyProtection="1">
      <alignment horizontal="left" vertical="center" wrapText="1" indent="1"/>
    </xf>
    <xf numFmtId="0" fontId="0" fillId="24" borderId="247" xfId="0" applyFill="1" applyBorder="1" applyAlignment="1" applyProtection="1">
      <alignment horizontal="left" vertical="center" wrapText="1" indent="1"/>
    </xf>
    <xf numFmtId="0" fontId="0" fillId="24" borderId="248" xfId="0" applyFill="1" applyBorder="1" applyAlignment="1" applyProtection="1">
      <alignment horizontal="left" vertical="center" wrapText="1" indent="1"/>
    </xf>
    <xf numFmtId="0" fontId="41" fillId="2" borderId="176" xfId="2" applyFont="1" applyFill="1" applyBorder="1" applyAlignment="1" applyProtection="1">
      <alignment horizontal="left" vertical="center" indent="1"/>
    </xf>
    <xf numFmtId="0" fontId="41" fillId="2" borderId="170" xfId="2" applyFont="1" applyFill="1" applyBorder="1" applyAlignment="1" applyProtection="1">
      <alignment horizontal="left" vertical="center" indent="1"/>
    </xf>
    <xf numFmtId="0" fontId="41" fillId="2" borderId="171" xfId="2" applyFont="1" applyFill="1" applyBorder="1" applyAlignment="1" applyProtection="1">
      <alignment horizontal="left" vertical="center" indent="1"/>
    </xf>
    <xf numFmtId="0" fontId="41" fillId="2" borderId="220" xfId="2" applyFont="1" applyFill="1" applyBorder="1" applyAlignment="1" applyProtection="1">
      <alignment horizontal="left" vertical="center" indent="1"/>
    </xf>
    <xf numFmtId="1" fontId="43" fillId="2" borderId="46" xfId="2" applyNumberFormat="1" applyFont="1" applyFill="1" applyBorder="1" applyAlignment="1" applyProtection="1">
      <alignment horizontal="left" indent="1"/>
    </xf>
    <xf numFmtId="1" fontId="43" fillId="2" borderId="47" xfId="2" applyNumberFormat="1" applyFont="1" applyFill="1" applyBorder="1" applyAlignment="1" applyProtection="1">
      <alignment horizontal="left" indent="1"/>
    </xf>
    <xf numFmtId="0" fontId="0" fillId="2" borderId="46" xfId="0" applyFill="1" applyBorder="1" applyAlignment="1">
      <alignment horizontal="distributed" vertical="center"/>
    </xf>
    <xf numFmtId="0" fontId="0" fillId="0" borderId="46" xfId="0" applyBorder="1" applyAlignment="1">
      <alignment horizontal="distributed" vertical="center"/>
    </xf>
    <xf numFmtId="0" fontId="6" fillId="24" borderId="247" xfId="0" applyFont="1" applyFill="1" applyBorder="1" applyAlignment="1" applyProtection="1">
      <alignment horizontal="left" vertical="center" wrapText="1" indent="1"/>
    </xf>
    <xf numFmtId="0" fontId="0" fillId="2" borderId="94" xfId="0" applyFill="1" applyBorder="1" applyAlignment="1">
      <alignment horizontal="distributed" vertical="center" indent="1"/>
    </xf>
    <xf numFmtId="0" fontId="0" fillId="0" borderId="51" xfId="0" applyBorder="1" applyAlignment="1">
      <alignment horizontal="distributed" vertical="center" indent="1"/>
    </xf>
    <xf numFmtId="0" fontId="0" fillId="2" borderId="89" xfId="0" applyFill="1" applyBorder="1" applyAlignment="1">
      <alignment horizontal="distributed" vertical="center" indent="1"/>
    </xf>
    <xf numFmtId="0" fontId="0" fillId="0" borderId="223" xfId="0" applyBorder="1" applyAlignment="1">
      <alignment horizontal="distributed" vertical="center" indent="1"/>
    </xf>
    <xf numFmtId="0" fontId="0" fillId="2" borderId="292" xfId="0" applyFill="1" applyBorder="1" applyAlignment="1">
      <alignment horizontal="distributed" vertical="center" indent="1"/>
    </xf>
    <xf numFmtId="0" fontId="0" fillId="0" borderId="294" xfId="0" applyBorder="1" applyAlignment="1">
      <alignment horizontal="distributed" vertical="center" indent="1"/>
    </xf>
    <xf numFmtId="0" fontId="0" fillId="2" borderId="54" xfId="0" applyFill="1" applyBorder="1" applyAlignment="1">
      <alignment vertical="center"/>
    </xf>
    <xf numFmtId="0" fontId="0" fillId="0" borderId="55" xfId="0" applyBorder="1" applyAlignment="1">
      <alignment vertical="center"/>
    </xf>
    <xf numFmtId="0" fontId="0" fillId="2" borderId="280" xfId="0" applyFill="1" applyBorder="1" applyAlignment="1">
      <alignment horizontal="center" vertical="center" textRotation="255"/>
    </xf>
    <xf numFmtId="0" fontId="0" fillId="0" borderId="280" xfId="0" applyBorder="1" applyAlignment="1">
      <alignment horizontal="center" vertical="center" textRotation="255"/>
    </xf>
    <xf numFmtId="0" fontId="0" fillId="2" borderId="54" xfId="0" applyFill="1" applyBorder="1" applyAlignment="1">
      <alignment horizontal="center" vertical="distributed" textRotation="255" indent="1"/>
    </xf>
    <xf numFmtId="0" fontId="0" fillId="0" borderId="53" xfId="0" applyBorder="1" applyAlignment="1">
      <alignment horizontal="center" vertical="distributed" textRotation="255"/>
    </xf>
    <xf numFmtId="0" fontId="0" fillId="0" borderId="177" xfId="0" applyBorder="1" applyAlignment="1">
      <alignment horizontal="center" vertical="distributed" textRotation="255"/>
    </xf>
    <xf numFmtId="0" fontId="0" fillId="0" borderId="168" xfId="0" applyBorder="1" applyAlignment="1">
      <alignment horizontal="center" vertical="distributed" textRotation="255"/>
    </xf>
    <xf numFmtId="0" fontId="0" fillId="0" borderId="62" xfId="0" applyBorder="1" applyAlignment="1">
      <alignment horizontal="center" vertical="distributed" textRotation="255"/>
    </xf>
    <xf numFmtId="0" fontId="0" fillId="0" borderId="219" xfId="0" applyBorder="1" applyAlignment="1">
      <alignment horizontal="center" vertical="distributed" textRotation="255"/>
    </xf>
    <xf numFmtId="0" fontId="0" fillId="0" borderId="169" xfId="0" applyBorder="1" applyAlignment="1">
      <alignment horizontal="center" vertical="distributed" textRotation="255"/>
    </xf>
    <xf numFmtId="0" fontId="0" fillId="2" borderId="54" xfId="0" applyFill="1" applyBorder="1" applyAlignment="1">
      <alignment horizontal="center" vertical="center" textRotation="255"/>
    </xf>
    <xf numFmtId="0" fontId="0" fillId="0" borderId="53" xfId="0" applyBorder="1" applyAlignment="1">
      <alignment horizontal="center" vertical="center" textRotation="255"/>
    </xf>
    <xf numFmtId="0" fontId="0" fillId="0" borderId="62" xfId="0" applyBorder="1" applyAlignment="1">
      <alignment horizontal="center" vertical="center" textRotation="255"/>
    </xf>
    <xf numFmtId="0" fontId="0" fillId="0" borderId="168" xfId="0" applyBorder="1" applyAlignment="1">
      <alignment horizontal="center" vertical="center" textRotation="255"/>
    </xf>
    <xf numFmtId="0" fontId="0" fillId="0" borderId="219" xfId="0" applyBorder="1" applyAlignment="1">
      <alignment horizontal="center" vertical="center" textRotation="255"/>
    </xf>
    <xf numFmtId="0" fontId="0" fillId="0" borderId="169" xfId="0" applyBorder="1" applyAlignment="1">
      <alignment horizontal="center" vertical="center" textRotation="255"/>
    </xf>
    <xf numFmtId="0" fontId="0" fillId="0" borderId="47" xfId="0" applyBorder="1" applyAlignment="1">
      <alignment horizontal="distributed" vertical="center"/>
    </xf>
    <xf numFmtId="0" fontId="0" fillId="2" borderId="280" xfId="0" applyFill="1" applyBorder="1" applyAlignment="1">
      <alignment horizontal="center" vertical="distributed" textRotation="255" indent="4"/>
    </xf>
    <xf numFmtId="0" fontId="0" fillId="0" borderId="280" xfId="0" applyBorder="1" applyAlignment="1">
      <alignment horizontal="center" vertical="distributed" textRotation="255" indent="4"/>
    </xf>
    <xf numFmtId="0" fontId="3" fillId="6" borderId="228" xfId="0" applyFont="1" applyFill="1" applyBorder="1" applyAlignment="1" applyProtection="1">
      <alignment horizontal="center" vertical="center" shrinkToFit="1"/>
    </xf>
    <xf numFmtId="0" fontId="0" fillId="6" borderId="234" xfId="0" applyFill="1" applyBorder="1" applyAlignment="1" applyProtection="1">
      <alignment horizontal="center" vertical="center" shrinkToFit="1"/>
    </xf>
    <xf numFmtId="49" fontId="3" fillId="6" borderId="228" xfId="0" applyNumberFormat="1" applyFont="1" applyFill="1" applyBorder="1" applyAlignment="1" applyProtection="1">
      <alignment horizontal="center" vertical="center" shrinkToFit="1"/>
    </xf>
    <xf numFmtId="49" fontId="11" fillId="6" borderId="234" xfId="0" applyNumberFormat="1" applyFont="1" applyFill="1" applyBorder="1" applyAlignment="1" applyProtection="1">
      <alignment horizontal="center" vertical="center" shrinkToFit="1"/>
    </xf>
    <xf numFmtId="0" fontId="9" fillId="6" borderId="122" xfId="0" applyFont="1" applyFill="1" applyBorder="1" applyAlignment="1" applyProtection="1">
      <alignment horizontal="distributed" vertical="center" indent="1"/>
    </xf>
    <xf numFmtId="0" fontId="3" fillId="0" borderId="138" xfId="0" applyFont="1" applyBorder="1" applyAlignment="1" applyProtection="1">
      <alignment horizontal="distributed" vertical="center" indent="1"/>
    </xf>
    <xf numFmtId="0" fontId="1" fillId="11" borderId="22" xfId="0" applyFont="1" applyFill="1" applyBorder="1" applyAlignment="1" applyProtection="1">
      <alignment horizontal="left" vertical="center" indent="1"/>
    </xf>
    <xf numFmtId="0" fontId="3" fillId="11" borderId="30" xfId="0" applyFont="1" applyFill="1" applyBorder="1" applyAlignment="1" applyProtection="1">
      <alignment horizontal="left" vertical="center" indent="1"/>
    </xf>
    <xf numFmtId="0" fontId="0" fillId="11" borderId="34" xfId="0" applyFill="1" applyBorder="1" applyAlignment="1" applyProtection="1">
      <alignment horizontal="left" vertical="center" indent="1"/>
    </xf>
    <xf numFmtId="0" fontId="3" fillId="6" borderId="39" xfId="0" applyFont="1" applyFill="1" applyBorder="1" applyAlignment="1" applyProtection="1">
      <alignment horizontal="center" vertical="center"/>
    </xf>
    <xf numFmtId="0" fontId="0" fillId="6" borderId="93" xfId="0" applyFill="1" applyBorder="1" applyAlignment="1" applyProtection="1">
      <alignment horizontal="center" vertical="center"/>
    </xf>
    <xf numFmtId="0" fontId="3" fillId="6" borderId="19" xfId="0" applyFont="1" applyFill="1" applyBorder="1" applyAlignment="1" applyProtection="1">
      <alignment horizontal="center" vertical="center"/>
    </xf>
    <xf numFmtId="0" fontId="0" fillId="6" borderId="95" xfId="0" applyFill="1" applyBorder="1" applyAlignment="1" applyProtection="1">
      <alignment horizontal="center" vertical="center"/>
    </xf>
    <xf numFmtId="49" fontId="3" fillId="6" borderId="43" xfId="0" applyNumberFormat="1" applyFont="1" applyFill="1" applyBorder="1" applyAlignment="1" applyProtection="1">
      <alignment horizontal="center" vertical="center"/>
    </xf>
    <xf numFmtId="49" fontId="0" fillId="6" borderId="105" xfId="0" applyNumberFormat="1" applyFill="1" applyBorder="1" applyAlignment="1" applyProtection="1">
      <alignment horizontal="center" vertical="center"/>
    </xf>
    <xf numFmtId="0" fontId="3" fillId="6" borderId="51" xfId="0" applyFont="1" applyFill="1" applyBorder="1" applyAlignment="1" applyProtection="1">
      <alignment horizontal="center" vertical="center" shrinkToFit="1"/>
    </xf>
    <xf numFmtId="0" fontId="0" fillId="6" borderId="233" xfId="0" applyFill="1" applyBorder="1" applyAlignment="1" applyProtection="1">
      <alignment horizontal="center" vertical="center" shrinkToFit="1"/>
    </xf>
    <xf numFmtId="0" fontId="3" fillId="6" borderId="26" xfId="0" applyFont="1" applyFill="1" applyBorder="1" applyAlignment="1" applyProtection="1">
      <alignment horizontal="distributed" vertical="center" indent="1"/>
    </xf>
    <xf numFmtId="0" fontId="0" fillId="6" borderId="140" xfId="0" applyFill="1" applyBorder="1" applyAlignment="1" applyProtection="1">
      <alignment horizontal="distributed" vertical="center" indent="1"/>
    </xf>
    <xf numFmtId="0" fontId="10" fillId="9" borderId="0" xfId="0" applyFont="1" applyFill="1" applyAlignment="1" applyProtection="1">
      <alignment horizontal="center" vertical="center"/>
    </xf>
    <xf numFmtId="0" fontId="0" fillId="9" borderId="0" xfId="0" applyFill="1" applyAlignment="1" applyProtection="1">
      <alignment horizontal="center" vertical="center"/>
    </xf>
    <xf numFmtId="0" fontId="3" fillId="6" borderId="114" xfId="0" applyFont="1" applyFill="1" applyBorder="1" applyAlignment="1" applyProtection="1">
      <alignment horizontal="distributed" vertical="center" indent="1"/>
    </xf>
    <xf numFmtId="0" fontId="0" fillId="6" borderId="106" xfId="0" applyFill="1" applyBorder="1" applyAlignment="1" applyProtection="1">
      <alignment horizontal="distributed" vertical="center" indent="1"/>
    </xf>
    <xf numFmtId="0" fontId="3" fillId="6" borderId="122" xfId="0" applyFont="1" applyFill="1" applyBorder="1" applyAlignment="1" applyProtection="1">
      <alignment horizontal="distributed" vertical="center" indent="1"/>
    </xf>
    <xf numFmtId="0" fontId="0" fillId="6" borderId="138" xfId="0" applyFill="1" applyBorder="1" applyAlignment="1" applyProtection="1">
      <alignment horizontal="distributed" vertical="center" indent="1"/>
    </xf>
    <xf numFmtId="0" fontId="3" fillId="6" borderId="25" xfId="0" applyFont="1" applyFill="1" applyBorder="1" applyAlignment="1" applyProtection="1">
      <alignment horizontal="distributed" vertical="center" indent="1"/>
    </xf>
    <xf numFmtId="0" fontId="0" fillId="6" borderId="44" xfId="0" applyFill="1" applyBorder="1" applyAlignment="1" applyProtection="1">
      <alignment horizontal="distributed" vertical="center" indent="1"/>
    </xf>
    <xf numFmtId="0" fontId="18" fillId="24" borderId="249" xfId="0" applyFont="1" applyFill="1" applyBorder="1" applyAlignment="1" applyProtection="1">
      <alignment horizontal="left" vertical="center" indent="1"/>
    </xf>
    <xf numFmtId="0" fontId="18" fillId="24" borderId="250" xfId="0" applyFont="1" applyFill="1" applyBorder="1" applyAlignment="1" applyProtection="1">
      <alignment horizontal="left" vertical="center" indent="1"/>
    </xf>
    <xf numFmtId="0" fontId="18" fillId="24" borderId="251" xfId="0" applyFont="1" applyFill="1" applyBorder="1" applyAlignment="1" applyProtection="1">
      <alignment horizontal="left" vertical="center" indent="1"/>
    </xf>
    <xf numFmtId="0" fontId="18" fillId="24" borderId="252" xfId="0" applyFont="1" applyFill="1" applyBorder="1" applyAlignment="1" applyProtection="1">
      <alignment horizontal="left" vertical="center" indent="2"/>
    </xf>
    <xf numFmtId="0" fontId="18" fillId="24" borderId="253" xfId="0" applyFont="1" applyFill="1" applyBorder="1" applyAlignment="1" applyProtection="1">
      <alignment horizontal="left" vertical="center" indent="2"/>
    </xf>
    <xf numFmtId="0" fontId="18" fillId="24" borderId="254" xfId="0" applyFont="1" applyFill="1" applyBorder="1" applyAlignment="1" applyProtection="1">
      <alignment horizontal="left" vertical="center" indent="2"/>
    </xf>
    <xf numFmtId="0" fontId="3" fillId="6" borderId="124" xfId="0" applyFont="1" applyFill="1" applyBorder="1" applyAlignment="1" applyProtection="1">
      <alignment horizontal="center" vertical="center"/>
    </xf>
    <xf numFmtId="0" fontId="0" fillId="0" borderId="125" xfId="0" applyBorder="1" applyAlignment="1" applyProtection="1">
      <alignment vertical="center"/>
    </xf>
    <xf numFmtId="0" fontId="9" fillId="6" borderId="114" xfId="0" applyFont="1" applyFill="1" applyBorder="1" applyAlignment="1" applyProtection="1">
      <alignment horizontal="distributed" vertical="center" wrapText="1" indent="1"/>
    </xf>
    <xf numFmtId="0" fontId="0" fillId="0" borderId="106" xfId="0" applyBorder="1" applyAlignment="1" applyProtection="1">
      <alignment horizontal="distributed" vertical="center" indent="1"/>
    </xf>
    <xf numFmtId="0" fontId="9" fillId="6" borderId="112" xfId="0" applyFont="1" applyFill="1" applyBorder="1" applyAlignment="1" applyProtection="1">
      <alignment horizontal="distributed" vertical="center" wrapText="1" indent="1"/>
    </xf>
    <xf numFmtId="0" fontId="0" fillId="0" borderId="137" xfId="0" applyBorder="1" applyAlignment="1" applyProtection="1">
      <alignment horizontal="distributed" vertical="center" indent="1"/>
    </xf>
    <xf numFmtId="49" fontId="60" fillId="6" borderId="51" xfId="0" applyNumberFormat="1" applyFont="1" applyFill="1" applyBorder="1" applyAlignment="1" applyProtection="1">
      <alignment horizontal="center" vertical="center" shrinkToFit="1"/>
    </xf>
    <xf numFmtId="49" fontId="61" fillId="6" borderId="233" xfId="0" applyNumberFormat="1" applyFont="1" applyFill="1" applyBorder="1" applyAlignment="1" applyProtection="1">
      <alignment horizontal="center" vertical="center" shrinkToFit="1"/>
    </xf>
    <xf numFmtId="0" fontId="3" fillId="11" borderId="124" xfId="0" applyFont="1" applyFill="1" applyBorder="1" applyAlignment="1" applyProtection="1">
      <alignment horizontal="left" vertical="center" indent="1" shrinkToFit="1"/>
    </xf>
    <xf numFmtId="0" fontId="3" fillId="11" borderId="125" xfId="0" applyFont="1" applyFill="1" applyBorder="1" applyAlignment="1" applyProtection="1">
      <alignment horizontal="left" vertical="center" indent="1" shrinkToFit="1"/>
    </xf>
    <xf numFmtId="0" fontId="3" fillId="6" borderId="43" xfId="0" applyFont="1" applyFill="1" applyBorder="1" applyAlignment="1" applyProtection="1">
      <alignment horizontal="center" vertical="center"/>
    </xf>
    <xf numFmtId="0" fontId="0" fillId="6" borderId="105" xfId="0" applyFill="1" applyBorder="1" applyAlignment="1" applyProtection="1">
      <alignment horizontal="center" vertical="center"/>
    </xf>
    <xf numFmtId="0" fontId="3" fillId="11" borderId="67" xfId="0" applyFont="1" applyFill="1" applyBorder="1" applyAlignment="1">
      <alignment horizontal="left" vertical="center" indent="1"/>
    </xf>
    <xf numFmtId="0" fontId="0" fillId="0" borderId="119" xfId="0" applyBorder="1" applyAlignment="1">
      <alignment horizontal="left" vertical="center" indent="1"/>
    </xf>
    <xf numFmtId="0" fontId="0" fillId="0" borderId="68" xfId="0" applyBorder="1" applyAlignment="1">
      <alignment horizontal="left" vertical="center" indent="1"/>
    </xf>
    <xf numFmtId="0" fontId="3" fillId="10" borderId="231" xfId="0" applyFont="1" applyFill="1" applyBorder="1" applyAlignment="1">
      <alignment horizontal="distributed" vertical="center" indent="1"/>
    </xf>
    <xf numFmtId="0" fontId="0" fillId="10" borderId="232" xfId="0" applyFill="1" applyBorder="1" applyAlignment="1">
      <alignment horizontal="distributed" vertical="center" indent="1"/>
    </xf>
    <xf numFmtId="176" fontId="3" fillId="10" borderId="99" xfId="0" applyNumberFormat="1" applyFont="1" applyFill="1" applyBorder="1" applyAlignment="1" applyProtection="1">
      <alignment horizontal="right" vertical="center" indent="1"/>
      <protection locked="0"/>
    </xf>
    <xf numFmtId="0" fontId="0" fillId="10" borderId="227" xfId="0" applyFill="1" applyBorder="1" applyAlignment="1">
      <alignment horizontal="right" vertical="center" indent="1"/>
    </xf>
    <xf numFmtId="0" fontId="8" fillId="10" borderId="229" xfId="0" applyFont="1" applyFill="1" applyBorder="1" applyAlignment="1">
      <alignment vertical="center"/>
    </xf>
    <xf numFmtId="0" fontId="8" fillId="10" borderId="161" xfId="0" applyFont="1" applyFill="1" applyBorder="1" applyAlignment="1">
      <alignment vertical="center"/>
    </xf>
    <xf numFmtId="0" fontId="3" fillId="11" borderId="112" xfId="0" applyFont="1" applyFill="1" applyBorder="1" applyAlignment="1">
      <alignment horizontal="center" vertical="center"/>
    </xf>
    <xf numFmtId="0" fontId="3" fillId="0" borderId="97" xfId="0" applyFont="1" applyBorder="1" applyAlignment="1">
      <alignment horizontal="center" vertical="center"/>
    </xf>
    <xf numFmtId="0" fontId="3" fillId="0" borderId="240" xfId="0" applyFont="1" applyBorder="1" applyAlignment="1">
      <alignment horizontal="center" vertical="center"/>
    </xf>
    <xf numFmtId="0" fontId="3" fillId="11" borderId="74" xfId="0" applyFont="1" applyFill="1" applyBorder="1" applyAlignment="1">
      <alignment horizontal="distributed" vertical="center" indent="1"/>
    </xf>
    <xf numFmtId="0" fontId="3" fillId="11" borderId="72" xfId="0" applyFont="1" applyFill="1" applyBorder="1" applyAlignment="1">
      <alignment horizontal="distributed" vertical="center" indent="1"/>
    </xf>
    <xf numFmtId="176" fontId="3" fillId="11" borderId="54" xfId="0" applyNumberFormat="1" applyFont="1" applyFill="1" applyBorder="1" applyAlignment="1" applyProtection="1">
      <alignment horizontal="right" vertical="center" indent="1"/>
      <protection locked="0"/>
    </xf>
    <xf numFmtId="0" fontId="3" fillId="11" borderId="62" xfId="0" applyFont="1" applyFill="1" applyBorder="1" applyAlignment="1" applyProtection="1">
      <alignment horizontal="right" vertical="center" indent="1"/>
      <protection locked="0"/>
    </xf>
    <xf numFmtId="0" fontId="6" fillId="24" borderId="247" xfId="0" applyFont="1" applyFill="1" applyBorder="1" applyAlignment="1">
      <alignment horizontal="left" vertical="center" wrapText="1" indent="1"/>
    </xf>
    <xf numFmtId="0" fontId="18" fillId="24" borderId="127" xfId="0" applyFont="1" applyFill="1" applyBorder="1" applyAlignment="1">
      <alignment vertical="center"/>
    </xf>
    <xf numFmtId="0" fontId="18" fillId="24" borderId="98" xfId="0" applyFont="1" applyFill="1" applyBorder="1" applyAlignment="1">
      <alignment vertical="center"/>
    </xf>
    <xf numFmtId="0" fontId="18" fillId="24" borderId="96" xfId="0" applyFont="1" applyFill="1" applyBorder="1" applyAlignment="1">
      <alignment vertical="center"/>
    </xf>
    <xf numFmtId="0" fontId="0" fillId="0" borderId="232" xfId="0" applyBorder="1" applyAlignment="1">
      <alignment horizontal="distributed" vertical="center" indent="1"/>
    </xf>
    <xf numFmtId="0" fontId="8" fillId="10" borderId="7" xfId="0" applyFont="1" applyFill="1" applyBorder="1" applyAlignment="1">
      <alignment vertical="center"/>
    </xf>
    <xf numFmtId="0" fontId="8" fillId="10" borderId="1" xfId="0" applyFont="1" applyFill="1" applyBorder="1" applyAlignment="1">
      <alignment vertical="center"/>
    </xf>
    <xf numFmtId="0" fontId="3" fillId="11" borderId="127" xfId="0" applyFont="1" applyFill="1" applyBorder="1" applyAlignment="1">
      <alignment horizontal="left" vertical="center" indent="1"/>
    </xf>
    <xf numFmtId="0" fontId="0" fillId="0" borderId="96" xfId="0" applyBorder="1" applyAlignment="1">
      <alignment horizontal="left" vertical="center" indent="1"/>
    </xf>
    <xf numFmtId="0" fontId="3" fillId="11" borderId="102" xfId="0" applyFont="1" applyFill="1" applyBorder="1" applyAlignment="1">
      <alignment horizontal="left" vertical="center" indent="1"/>
    </xf>
    <xf numFmtId="0" fontId="0" fillId="0" borderId="226" xfId="0" applyBorder="1" applyAlignment="1">
      <alignment horizontal="left" vertical="center" indent="1"/>
    </xf>
    <xf numFmtId="0" fontId="0" fillId="0" borderId="245" xfId="0" applyBorder="1" applyAlignment="1">
      <alignment horizontal="left" vertical="center" indent="1"/>
    </xf>
    <xf numFmtId="0" fontId="3" fillId="11" borderId="27" xfId="0" applyFont="1" applyFill="1" applyBorder="1" applyAlignment="1">
      <alignment horizontal="distributed" vertical="center" indent="1"/>
    </xf>
    <xf numFmtId="0" fontId="3" fillId="11" borderId="56" xfId="0" applyFont="1" applyFill="1" applyBorder="1" applyAlignment="1" applyProtection="1">
      <alignment horizontal="right" vertical="center" indent="1"/>
      <protection locked="0"/>
    </xf>
    <xf numFmtId="0" fontId="7" fillId="10" borderId="51" xfId="0" applyFont="1" applyFill="1" applyBorder="1" applyAlignment="1">
      <alignment horizontal="center" vertical="center" wrapText="1"/>
    </xf>
    <xf numFmtId="0" fontId="0" fillId="10" borderId="233" xfId="0" applyFill="1" applyBorder="1" applyAlignment="1">
      <alignment horizontal="center" vertical="center"/>
    </xf>
    <xf numFmtId="38" fontId="0" fillId="10" borderId="228" xfId="0" applyNumberFormat="1" applyFill="1" applyBorder="1" applyAlignment="1" applyProtection="1">
      <alignment horizontal="right" vertical="center" indent="1" shrinkToFit="1"/>
      <protection locked="0"/>
    </xf>
    <xf numFmtId="0" fontId="0" fillId="10" borderId="234" xfId="0" applyFill="1" applyBorder="1" applyAlignment="1">
      <alignment horizontal="right" vertical="center" indent="1" shrinkToFit="1"/>
    </xf>
    <xf numFmtId="0" fontId="7" fillId="10" borderId="5" xfId="0" applyFont="1" applyFill="1" applyBorder="1" applyAlignment="1">
      <alignment vertical="center"/>
    </xf>
    <xf numFmtId="0" fontId="8" fillId="10" borderId="12" xfId="0" applyFont="1" applyFill="1" applyBorder="1" applyAlignment="1">
      <alignment vertical="center"/>
    </xf>
    <xf numFmtId="0" fontId="3" fillId="11" borderId="241" xfId="0" applyFont="1" applyFill="1" applyBorder="1" applyAlignment="1">
      <alignment horizontal="center" vertical="center"/>
    </xf>
    <xf numFmtId="0" fontId="3" fillId="0" borderId="242" xfId="0" applyFont="1" applyBorder="1" applyAlignment="1">
      <alignment horizontal="center" vertical="center"/>
    </xf>
    <xf numFmtId="0" fontId="3" fillId="0" borderId="238" xfId="0" applyFont="1" applyBorder="1" applyAlignment="1">
      <alignment horizontal="center" vertical="center"/>
    </xf>
    <xf numFmtId="0" fontId="8" fillId="10" borderId="50" xfId="0" applyFont="1" applyFill="1" applyBorder="1" applyAlignment="1">
      <alignment horizontal="center" vertical="center" wrapText="1"/>
    </xf>
    <xf numFmtId="0" fontId="0" fillId="10" borderId="229" xfId="0" applyFill="1" applyBorder="1" applyAlignment="1" applyProtection="1">
      <alignment horizontal="right" vertical="center" indent="1" shrinkToFit="1"/>
      <protection locked="0"/>
    </xf>
    <xf numFmtId="0" fontId="3" fillId="10" borderId="70" xfId="0" applyFont="1" applyFill="1" applyBorder="1" applyAlignment="1">
      <alignment horizontal="distributed" vertical="center" indent="1"/>
    </xf>
    <xf numFmtId="0" fontId="3" fillId="10" borderId="71" xfId="0" applyFont="1" applyFill="1" applyBorder="1" applyAlignment="1">
      <alignment horizontal="distributed" vertical="center" indent="1"/>
    </xf>
    <xf numFmtId="176" fontId="3" fillId="11" borderId="62" xfId="0" applyNumberFormat="1" applyFont="1" applyFill="1" applyBorder="1" applyAlignment="1">
      <alignment horizontal="right" vertical="center" indent="1"/>
    </xf>
    <xf numFmtId="0" fontId="3" fillId="11" borderId="62" xfId="0" applyFont="1" applyFill="1" applyBorder="1" applyAlignment="1">
      <alignment horizontal="right" vertical="center" indent="1"/>
    </xf>
    <xf numFmtId="0" fontId="10" fillId="9" borderId="0" xfId="0" applyFont="1" applyFill="1" applyAlignment="1">
      <alignment horizontal="center" vertical="center"/>
    </xf>
    <xf numFmtId="0" fontId="0" fillId="9" borderId="0" xfId="0" applyFill="1" applyAlignment="1">
      <alignment horizontal="center" vertical="center"/>
    </xf>
    <xf numFmtId="176" fontId="3" fillId="10" borderId="54" xfId="0" applyNumberFormat="1" applyFont="1" applyFill="1" applyBorder="1" applyAlignment="1">
      <alignment horizontal="right" vertical="center" indent="1"/>
    </xf>
    <xf numFmtId="0" fontId="3" fillId="10" borderId="86" xfId="0" applyFont="1" applyFill="1" applyBorder="1" applyAlignment="1">
      <alignment horizontal="right" vertical="center" indent="1"/>
    </xf>
    <xf numFmtId="176" fontId="3" fillId="11" borderId="99" xfId="0" applyNumberFormat="1" applyFont="1" applyFill="1" applyBorder="1" applyAlignment="1">
      <alignment horizontal="center" vertical="center" wrapText="1"/>
    </xf>
    <xf numFmtId="0" fontId="3" fillId="0" borderId="146" xfId="0" applyFont="1" applyBorder="1" applyAlignment="1">
      <alignment horizontal="center" vertical="center"/>
    </xf>
    <xf numFmtId="0" fontId="3" fillId="0" borderId="100" xfId="0" applyFont="1" applyBorder="1" applyAlignment="1">
      <alignment horizontal="center" vertical="center"/>
    </xf>
    <xf numFmtId="176" fontId="0" fillId="11" borderId="57" xfId="0" applyNumberFormat="1" applyFill="1" applyBorder="1" applyAlignment="1">
      <alignment horizontal="center" vertical="center"/>
    </xf>
    <xf numFmtId="0" fontId="0" fillId="11" borderId="53" xfId="0" applyFill="1" applyBorder="1" applyAlignment="1">
      <alignment horizontal="center" vertical="center"/>
    </xf>
    <xf numFmtId="176" fontId="0" fillId="11" borderId="45" xfId="0" applyNumberFormat="1" applyFill="1" applyBorder="1" applyAlignment="1">
      <alignment horizontal="center" vertical="center"/>
    </xf>
    <xf numFmtId="0" fontId="0" fillId="11" borderId="47" xfId="0" applyFill="1" applyBorder="1" applyAlignment="1">
      <alignment horizontal="center" vertical="center"/>
    </xf>
    <xf numFmtId="176" fontId="0" fillId="2" borderId="3" xfId="0" applyNumberFormat="1" applyFill="1" applyBorder="1" applyAlignment="1">
      <alignment horizontal="distributed" vertical="center" indent="1"/>
    </xf>
    <xf numFmtId="0" fontId="0" fillId="2" borderId="19" xfId="0" applyFill="1" applyBorder="1" applyAlignment="1">
      <alignment horizontal="distributed" vertical="center" indent="1"/>
    </xf>
    <xf numFmtId="176" fontId="3" fillId="11" borderId="145" xfId="0" applyNumberFormat="1" applyFont="1" applyFill="1" applyBorder="1" applyAlignment="1">
      <alignment horizontal="distributed" vertical="center" indent="1"/>
    </xf>
    <xf numFmtId="0" fontId="3" fillId="11" borderId="142" xfId="0" applyFont="1" applyFill="1" applyBorder="1" applyAlignment="1">
      <alignment horizontal="distributed" vertical="center" indent="1"/>
    </xf>
    <xf numFmtId="176" fontId="0" fillId="17" borderId="45" xfId="0" applyNumberFormat="1" applyFill="1" applyBorder="1" applyAlignment="1">
      <alignment horizontal="center" vertical="center"/>
    </xf>
    <xf numFmtId="0" fontId="0" fillId="17" borderId="49" xfId="0" applyFill="1" applyBorder="1" applyAlignment="1">
      <alignment horizontal="center" vertical="center"/>
    </xf>
    <xf numFmtId="0" fontId="0" fillId="17" borderId="47" xfId="0" applyFill="1" applyBorder="1" applyAlignment="1">
      <alignment horizontal="center" vertical="center"/>
    </xf>
    <xf numFmtId="176" fontId="9" fillId="3" borderId="28" xfId="0" applyNumberFormat="1" applyFont="1" applyFill="1" applyBorder="1" applyAlignment="1">
      <alignment horizontal="distributed" vertical="center" indent="1"/>
    </xf>
    <xf numFmtId="0" fontId="12" fillId="3" borderId="32" xfId="0" applyFont="1" applyFill="1" applyBorder="1" applyAlignment="1">
      <alignment horizontal="distributed" vertical="center" indent="1"/>
    </xf>
    <xf numFmtId="0" fontId="12" fillId="3" borderId="17" xfId="0" applyFont="1" applyFill="1" applyBorder="1" applyAlignment="1">
      <alignment horizontal="distributed" vertical="center" indent="1"/>
    </xf>
    <xf numFmtId="176" fontId="0" fillId="10" borderId="45" xfId="0" applyNumberFormat="1" applyFill="1" applyBorder="1" applyAlignment="1">
      <alignment horizontal="center" vertical="center"/>
    </xf>
    <xf numFmtId="176" fontId="0" fillId="10" borderId="49" xfId="0" applyNumberFormat="1" applyFill="1" applyBorder="1" applyAlignment="1">
      <alignment horizontal="center" vertical="center"/>
    </xf>
    <xf numFmtId="176" fontId="0" fillId="10" borderId="47" xfId="0" applyNumberFormat="1" applyFill="1" applyBorder="1" applyAlignment="1">
      <alignment horizontal="center" vertical="center"/>
    </xf>
    <xf numFmtId="176" fontId="3" fillId="10" borderId="149" xfId="0" applyNumberFormat="1" applyFont="1" applyFill="1" applyBorder="1" applyAlignment="1">
      <alignment horizontal="distributed" vertical="center" indent="1"/>
    </xf>
    <xf numFmtId="176" fontId="3" fillId="10" borderId="150" xfId="0" applyNumberFormat="1" applyFont="1" applyFill="1" applyBorder="1" applyAlignment="1">
      <alignment horizontal="distributed" vertical="center" indent="1"/>
    </xf>
    <xf numFmtId="176" fontId="3" fillId="10" borderId="145" xfId="0" applyNumberFormat="1" applyFont="1" applyFill="1" applyBorder="1" applyAlignment="1">
      <alignment horizontal="distributed" vertical="center" indent="1"/>
    </xf>
    <xf numFmtId="176" fontId="3" fillId="10" borderId="99" xfId="0" applyNumberFormat="1" applyFont="1" applyFill="1" applyBorder="1" applyAlignment="1">
      <alignment horizontal="center" vertical="center" wrapText="1"/>
    </xf>
    <xf numFmtId="176" fontId="3" fillId="10" borderId="146" xfId="0" applyNumberFormat="1" applyFont="1" applyFill="1" applyBorder="1" applyAlignment="1">
      <alignment horizontal="center" vertical="center" wrapText="1"/>
    </xf>
    <xf numFmtId="176" fontId="3" fillId="10" borderId="100" xfId="0" applyNumberFormat="1" applyFont="1" applyFill="1" applyBorder="1" applyAlignment="1">
      <alignment horizontal="center" vertical="center" wrapText="1"/>
    </xf>
    <xf numFmtId="176" fontId="9" fillId="4" borderId="28" xfId="0" applyNumberFormat="1" applyFont="1" applyFill="1" applyBorder="1" applyAlignment="1">
      <alignment horizontal="distributed" vertical="center" indent="1"/>
    </xf>
    <xf numFmtId="0" fontId="12" fillId="4" borderId="32" xfId="0" applyFont="1" applyFill="1" applyBorder="1" applyAlignment="1">
      <alignment horizontal="distributed" vertical="center" indent="1"/>
    </xf>
    <xf numFmtId="0" fontId="12" fillId="4" borderId="17" xfId="0" applyFont="1" applyFill="1" applyBorder="1" applyAlignment="1">
      <alignment horizontal="distributed" vertical="center" indent="1"/>
    </xf>
    <xf numFmtId="177" fontId="9" fillId="4" borderId="148" xfId="0" applyNumberFormat="1" applyFont="1" applyFill="1" applyBorder="1" applyAlignment="1">
      <alignment horizontal="right" vertical="center" indent="1"/>
    </xf>
    <xf numFmtId="0" fontId="12" fillId="0" borderId="125" xfId="0" applyFont="1" applyBorder="1" applyAlignment="1">
      <alignment horizontal="right" vertical="center" indent="1"/>
    </xf>
    <xf numFmtId="176" fontId="0" fillId="11" borderId="49" xfId="0" applyNumberFormat="1" applyFill="1" applyBorder="1" applyAlignment="1">
      <alignment horizontal="center" vertical="center"/>
    </xf>
    <xf numFmtId="176" fontId="16" fillId="9" borderId="64" xfId="0" applyNumberFormat="1" applyFont="1" applyFill="1" applyBorder="1" applyAlignment="1">
      <alignment horizontal="distributed" vertical="center" indent="1"/>
    </xf>
    <xf numFmtId="0" fontId="10" fillId="9" borderId="153" xfId="0" applyFont="1" applyFill="1" applyBorder="1" applyAlignment="1">
      <alignment horizontal="distributed" vertical="center" indent="1"/>
    </xf>
    <xf numFmtId="0" fontId="10" fillId="9" borderId="83" xfId="0" applyFont="1" applyFill="1" applyBorder="1" applyAlignment="1">
      <alignment horizontal="distributed" vertical="center" indent="1"/>
    </xf>
    <xf numFmtId="0" fontId="10" fillId="9" borderId="154" xfId="0" applyFont="1" applyFill="1" applyBorder="1" applyAlignment="1">
      <alignment horizontal="distributed" vertical="center" indent="1"/>
    </xf>
    <xf numFmtId="0" fontId="10" fillId="9" borderId="155" xfId="0" applyFont="1" applyFill="1" applyBorder="1" applyAlignment="1">
      <alignment horizontal="distributed" vertical="center" indent="1"/>
    </xf>
    <xf numFmtId="0" fontId="10" fillId="9" borderId="156" xfId="0" applyFont="1" applyFill="1" applyBorder="1" applyAlignment="1">
      <alignment horizontal="distributed" vertical="center" indent="1"/>
    </xf>
    <xf numFmtId="176" fontId="9" fillId="6" borderId="28" xfId="0" applyNumberFormat="1" applyFont="1" applyFill="1" applyBorder="1" applyAlignment="1">
      <alignment horizontal="distributed" vertical="center" indent="1"/>
    </xf>
    <xf numFmtId="0" fontId="12" fillId="6" borderId="32" xfId="0" applyFont="1" applyFill="1" applyBorder="1" applyAlignment="1">
      <alignment horizontal="distributed" vertical="center" indent="1"/>
    </xf>
    <xf numFmtId="0" fontId="12" fillId="6" borderId="17" xfId="0" applyFont="1" applyFill="1" applyBorder="1" applyAlignment="1">
      <alignment horizontal="distributed" vertical="center" indent="1"/>
    </xf>
    <xf numFmtId="177" fontId="9" fillId="6" borderId="148" xfId="0" applyNumberFormat="1" applyFont="1" applyFill="1" applyBorder="1" applyAlignment="1">
      <alignment horizontal="right" vertical="center" indent="1"/>
    </xf>
    <xf numFmtId="177" fontId="9" fillId="6" borderId="125" xfId="0" applyNumberFormat="1" applyFont="1" applyFill="1" applyBorder="1" applyAlignment="1">
      <alignment horizontal="right" vertical="center" indent="1"/>
    </xf>
    <xf numFmtId="176" fontId="3" fillId="15" borderId="147" xfId="0" applyNumberFormat="1" applyFont="1" applyFill="1" applyBorder="1" applyAlignment="1">
      <alignment horizontal="center" vertical="distributed" textRotation="255" indent="1"/>
    </xf>
    <xf numFmtId="0" fontId="3" fillId="0" borderId="147" xfId="0" applyFont="1" applyBorder="1" applyAlignment="1">
      <alignment horizontal="center" vertical="distributed" textRotation="255" indent="1"/>
    </xf>
    <xf numFmtId="176" fontId="3" fillId="6" borderId="147" xfId="0" applyNumberFormat="1" applyFont="1" applyFill="1" applyBorder="1" applyAlignment="1">
      <alignment horizontal="center" vertical="distributed" textRotation="255" indent="1"/>
    </xf>
    <xf numFmtId="0" fontId="3" fillId="6" borderId="147" xfId="0" applyFont="1" applyFill="1" applyBorder="1" applyAlignment="1">
      <alignment horizontal="center" vertical="distributed" textRotation="255" indent="1"/>
    </xf>
    <xf numFmtId="176" fontId="0" fillId="10" borderId="57" xfId="0" applyNumberFormat="1" applyFill="1" applyBorder="1" applyAlignment="1">
      <alignment horizontal="center" vertical="center"/>
    </xf>
    <xf numFmtId="176" fontId="0" fillId="10" borderId="48" xfId="0" applyNumberFormat="1" applyFill="1" applyBorder="1" applyAlignment="1">
      <alignment horizontal="center" vertical="center"/>
    </xf>
    <xf numFmtId="176" fontId="0" fillId="10" borderId="53" xfId="0" applyNumberFormat="1" applyFill="1" applyBorder="1" applyAlignment="1">
      <alignment horizontal="center" vertical="center"/>
    </xf>
    <xf numFmtId="176" fontId="0" fillId="2" borderId="151" xfId="0" applyNumberFormat="1" applyFill="1" applyBorder="1" applyAlignment="1">
      <alignment horizontal="distributed" vertical="center" indent="1"/>
    </xf>
    <xf numFmtId="176" fontId="0" fillId="2" borderId="31" xfId="0" applyNumberFormat="1" applyFill="1" applyBorder="1" applyAlignment="1">
      <alignment horizontal="distributed" vertical="center" indent="1"/>
    </xf>
    <xf numFmtId="176" fontId="0" fillId="2" borderId="21" xfId="0" applyNumberFormat="1" applyFill="1" applyBorder="1" applyAlignment="1">
      <alignment horizontal="distributed" vertical="center" indent="1"/>
    </xf>
    <xf numFmtId="176" fontId="0" fillId="11" borderId="48" xfId="0" applyNumberFormat="1" applyFill="1" applyBorder="1" applyAlignment="1">
      <alignment horizontal="center" vertical="center"/>
    </xf>
    <xf numFmtId="0" fontId="0" fillId="11" borderId="49" xfId="0" applyFill="1" applyBorder="1" applyAlignment="1">
      <alignment horizontal="center" vertical="center"/>
    </xf>
    <xf numFmtId="176" fontId="9" fillId="14" borderId="28" xfId="0" applyNumberFormat="1" applyFont="1" applyFill="1" applyBorder="1" applyAlignment="1">
      <alignment horizontal="distributed" vertical="center" indent="1"/>
    </xf>
    <xf numFmtId="0" fontId="12" fillId="14" borderId="32" xfId="0" applyFont="1" applyFill="1" applyBorder="1" applyAlignment="1">
      <alignment horizontal="distributed" vertical="center" indent="1"/>
    </xf>
    <xf numFmtId="0" fontId="12" fillId="14" borderId="17" xfId="0" applyFont="1" applyFill="1" applyBorder="1" applyAlignment="1">
      <alignment horizontal="distributed" vertical="center" indent="1"/>
    </xf>
    <xf numFmtId="177" fontId="9" fillId="14" borderId="16" xfId="0" applyNumberFormat="1" applyFont="1" applyFill="1" applyBorder="1" applyAlignment="1">
      <alignment horizontal="right" vertical="center" indent="1"/>
    </xf>
    <xf numFmtId="0" fontId="12" fillId="14" borderId="35" xfId="0" applyFont="1" applyFill="1" applyBorder="1" applyAlignment="1">
      <alignment horizontal="right" vertical="center" indent="1"/>
    </xf>
    <xf numFmtId="176" fontId="3" fillId="14" borderId="113" xfId="0" applyNumberFormat="1" applyFont="1" applyFill="1" applyBorder="1" applyAlignment="1">
      <alignment horizontal="center" vertical="center" textRotation="255"/>
    </xf>
    <xf numFmtId="0" fontId="3" fillId="14" borderId="147" xfId="0" applyFont="1" applyFill="1" applyBorder="1" applyAlignment="1">
      <alignment horizontal="center" vertical="center" textRotation="255"/>
    </xf>
    <xf numFmtId="176" fontId="0" fillId="16" borderId="63" xfId="0" applyNumberFormat="1" applyFill="1" applyBorder="1" applyAlignment="1">
      <alignment horizontal="center" vertical="center"/>
    </xf>
    <xf numFmtId="0" fontId="0" fillId="16" borderId="49" xfId="0" applyFill="1" applyBorder="1" applyAlignment="1">
      <alignment horizontal="center" vertical="center"/>
    </xf>
    <xf numFmtId="176" fontId="0" fillId="16" borderId="45" xfId="0" applyNumberFormat="1" applyFill="1" applyBorder="1" applyAlignment="1">
      <alignment horizontal="center" vertical="center"/>
    </xf>
    <xf numFmtId="0" fontId="0" fillId="16" borderId="47" xfId="0" applyFill="1" applyBorder="1" applyAlignment="1">
      <alignment horizontal="center" vertical="center"/>
    </xf>
    <xf numFmtId="176" fontId="3" fillId="12" borderId="52" xfId="0" applyNumberFormat="1" applyFont="1" applyFill="1" applyBorder="1" applyAlignment="1">
      <alignment horizontal="center" vertical="center"/>
    </xf>
    <xf numFmtId="0" fontId="3" fillId="12" borderId="50" xfId="0" applyFont="1" applyFill="1" applyBorder="1" applyAlignment="1">
      <alignment horizontal="center" vertical="center"/>
    </xf>
    <xf numFmtId="176" fontId="3" fillId="12" borderId="58" xfId="0" applyNumberFormat="1" applyFont="1" applyFill="1" applyBorder="1" applyAlignment="1">
      <alignment horizontal="center" vertical="center"/>
    </xf>
    <xf numFmtId="0" fontId="3" fillId="12" borderId="3" xfId="0" applyFont="1" applyFill="1" applyBorder="1" applyAlignment="1">
      <alignment horizontal="center" vertical="center"/>
    </xf>
    <xf numFmtId="177" fontId="9" fillId="3" borderId="16" xfId="0" applyNumberFormat="1" applyFont="1" applyFill="1" applyBorder="1" applyAlignment="1">
      <alignment horizontal="right" vertical="center" indent="1"/>
    </xf>
    <xf numFmtId="0" fontId="12" fillId="3" borderId="35" xfId="0" applyFont="1" applyFill="1" applyBorder="1" applyAlignment="1">
      <alignment horizontal="right" vertical="center" indent="1"/>
    </xf>
    <xf numFmtId="176" fontId="3" fillId="3" borderId="113" xfId="0" applyNumberFormat="1" applyFont="1" applyFill="1" applyBorder="1" applyAlignment="1">
      <alignment horizontal="center" vertical="center" textRotation="255"/>
    </xf>
    <xf numFmtId="0" fontId="3" fillId="3" borderId="147" xfId="0" applyFont="1" applyFill="1" applyBorder="1" applyAlignment="1">
      <alignment horizontal="center" vertical="center" textRotation="255"/>
    </xf>
    <xf numFmtId="176" fontId="3" fillId="17" borderId="52" xfId="0" applyNumberFormat="1" applyFont="1" applyFill="1" applyBorder="1" applyAlignment="1">
      <alignment horizontal="center" vertical="center"/>
    </xf>
    <xf numFmtId="0" fontId="3" fillId="17" borderId="50" xfId="0" applyFont="1" applyFill="1" applyBorder="1" applyAlignment="1">
      <alignment horizontal="center" vertical="center"/>
    </xf>
    <xf numFmtId="176" fontId="3" fillId="17" borderId="58" xfId="0" applyNumberFormat="1" applyFont="1" applyFill="1" applyBorder="1" applyAlignment="1">
      <alignment horizontal="center" vertical="center"/>
    </xf>
    <xf numFmtId="0" fontId="3" fillId="17" borderId="3" xfId="0" applyFont="1" applyFill="1" applyBorder="1" applyAlignment="1">
      <alignment horizontal="center" vertical="center"/>
    </xf>
    <xf numFmtId="176" fontId="0" fillId="17" borderId="63" xfId="0" applyNumberFormat="1" applyFill="1" applyBorder="1" applyAlignment="1">
      <alignment horizontal="center" vertical="center"/>
    </xf>
    <xf numFmtId="176" fontId="0" fillId="2" borderId="261" xfId="0" applyNumberFormat="1" applyFill="1" applyBorder="1" applyAlignment="1">
      <alignment horizontal="left" vertical="center" indent="1"/>
    </xf>
    <xf numFmtId="0" fontId="0" fillId="0" borderId="262" xfId="0" applyBorder="1" applyAlignment="1">
      <alignment horizontal="left" vertical="center" indent="1"/>
    </xf>
    <xf numFmtId="176" fontId="0" fillId="2" borderId="263" xfId="0" applyNumberFormat="1" applyFill="1" applyBorder="1" applyAlignment="1">
      <alignment horizontal="left" vertical="center" indent="1"/>
    </xf>
    <xf numFmtId="0" fontId="0" fillId="0" borderId="8" xfId="0" applyBorder="1" applyAlignment="1">
      <alignment horizontal="left" vertical="center" indent="1"/>
    </xf>
    <xf numFmtId="176" fontId="16" fillId="9" borderId="0" xfId="0" applyNumberFormat="1" applyFont="1" applyFill="1" applyAlignment="1">
      <alignment horizontal="left" vertical="center" indent="1"/>
    </xf>
    <xf numFmtId="0" fontId="0" fillId="9" borderId="0" xfId="0" applyFill="1" applyAlignment="1">
      <alignment horizontal="left" vertical="center" indent="1"/>
    </xf>
    <xf numFmtId="176" fontId="0" fillId="11" borderId="264" xfId="0" applyNumberFormat="1" applyFill="1" applyBorder="1" applyAlignment="1">
      <alignment horizontal="left" vertical="center" indent="1"/>
    </xf>
    <xf numFmtId="0" fontId="0" fillId="11" borderId="265" xfId="0" applyFill="1" applyBorder="1" applyAlignment="1">
      <alignment horizontal="left" vertical="center" indent="1"/>
    </xf>
    <xf numFmtId="176" fontId="0" fillId="2" borderId="264" xfId="0" applyNumberFormat="1" applyFill="1" applyBorder="1" applyAlignment="1">
      <alignment horizontal="left" vertical="center" indent="1"/>
    </xf>
    <xf numFmtId="0" fontId="0" fillId="0" borderId="265" xfId="0" applyBorder="1" applyAlignment="1">
      <alignment horizontal="left" vertical="center" indent="1"/>
    </xf>
    <xf numFmtId="176" fontId="25" fillId="24" borderId="124" xfId="0" applyNumberFormat="1" applyFont="1" applyFill="1" applyBorder="1" applyAlignment="1">
      <alignment horizontal="left" vertical="center" indent="1"/>
    </xf>
    <xf numFmtId="0" fontId="6" fillId="24" borderId="97" xfId="0" applyFont="1" applyFill="1" applyBorder="1" applyAlignment="1">
      <alignment horizontal="left" vertical="center" indent="1"/>
    </xf>
    <xf numFmtId="0" fontId="6" fillId="24" borderId="125" xfId="0" applyFont="1" applyFill="1" applyBorder="1" applyAlignment="1">
      <alignment horizontal="left" vertical="center" indent="1"/>
    </xf>
    <xf numFmtId="176" fontId="15" fillId="7" borderId="161" xfId="0" applyNumberFormat="1" applyFont="1" applyFill="1" applyBorder="1" applyAlignment="1">
      <alignment horizontal="left" vertical="center" indent="1"/>
    </xf>
    <xf numFmtId="0" fontId="0" fillId="7" borderId="161" xfId="0" applyFill="1" applyBorder="1" applyAlignment="1">
      <alignment horizontal="left" vertical="center" indent="1"/>
    </xf>
    <xf numFmtId="0" fontId="0" fillId="7" borderId="272" xfId="0" applyFill="1" applyBorder="1" applyAlignment="1">
      <alignment horizontal="left" vertical="center" indent="1"/>
    </xf>
    <xf numFmtId="176" fontId="0" fillId="2" borderId="1" xfId="0" applyNumberFormat="1" applyFill="1" applyBorder="1" applyAlignment="1">
      <alignment horizontal="left" vertical="center" indent="1"/>
    </xf>
    <xf numFmtId="0" fontId="0" fillId="0" borderId="1" xfId="0" applyBorder="1" applyAlignment="1">
      <alignment horizontal="left" vertical="center" indent="1"/>
    </xf>
    <xf numFmtId="0" fontId="0" fillId="0" borderId="271" xfId="0" applyBorder="1" applyAlignment="1">
      <alignment horizontal="left" vertical="center" indent="1"/>
    </xf>
    <xf numFmtId="176" fontId="11" fillId="8" borderId="1" xfId="0" applyNumberFormat="1" applyFont="1" applyFill="1" applyBorder="1" applyAlignment="1">
      <alignment horizontal="left" vertical="center" indent="1"/>
    </xf>
    <xf numFmtId="0" fontId="0" fillId="8" borderId="1" xfId="0" applyFill="1" applyBorder="1" applyAlignment="1">
      <alignment horizontal="left" vertical="center" indent="1"/>
    </xf>
    <xf numFmtId="0" fontId="0" fillId="8" borderId="271" xfId="0" applyFill="1" applyBorder="1" applyAlignment="1">
      <alignment horizontal="left" vertical="center" indent="1"/>
    </xf>
    <xf numFmtId="176" fontId="11" fillId="2" borderId="14" xfId="0" applyNumberFormat="1" applyFont="1" applyFill="1" applyBorder="1" applyAlignment="1">
      <alignment horizontal="left" vertical="center" indent="1"/>
    </xf>
    <xf numFmtId="0" fontId="0" fillId="0" borderId="14" xfId="0" applyBorder="1" applyAlignment="1">
      <alignment horizontal="left" vertical="center" indent="1"/>
    </xf>
    <xf numFmtId="0" fontId="0" fillId="0" borderId="273" xfId="0" applyBorder="1" applyAlignment="1">
      <alignment horizontal="left" vertical="center" indent="1"/>
    </xf>
    <xf numFmtId="176" fontId="3" fillId="2" borderId="278" xfId="0" applyNumberFormat="1" applyFont="1" applyFill="1" applyBorder="1" applyAlignment="1">
      <alignment horizontal="distributed" vertical="center" indent="4"/>
    </xf>
    <xf numFmtId="0" fontId="3" fillId="0" borderId="242" xfId="0" applyFont="1" applyBorder="1" applyAlignment="1">
      <alignment horizontal="distributed" vertical="center" indent="4"/>
    </xf>
    <xf numFmtId="0" fontId="3" fillId="0" borderId="279" xfId="0" applyFont="1" applyBorder="1" applyAlignment="1">
      <alignment horizontal="distributed" vertical="center" indent="4"/>
    </xf>
  </cellXfs>
  <cellStyles count="5">
    <cellStyle name="ハイパーリンク" xfId="1" builtinId="8"/>
    <cellStyle name="桁区切り 2" xfId="3"/>
    <cellStyle name="標準" xfId="0" builtinId="0"/>
    <cellStyle name="標準 2" xfId="2"/>
    <cellStyle name="標準 3" xfId="4"/>
  </cellStyles>
  <dxfs count="0"/>
  <tableStyles count="0" defaultTableStyle="TableStyleMedium2" defaultPivotStyle="PivotStyleLight16"/>
  <colors>
    <mruColors>
      <color rgb="FFFF6600"/>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43512</xdr:colOff>
      <xdr:row>7</xdr:row>
      <xdr:rowOff>67494</xdr:rowOff>
    </xdr:from>
    <xdr:to>
      <xdr:col>54</xdr:col>
      <xdr:colOff>111125</xdr:colOff>
      <xdr:row>9</xdr:row>
      <xdr:rowOff>430783</xdr:rowOff>
    </xdr:to>
    <xdr:sp macro="" textlink="">
      <xdr:nvSpPr>
        <xdr:cNvPr id="2" name="角丸四角形 1"/>
        <xdr:cNvSpPr/>
      </xdr:nvSpPr>
      <xdr:spPr>
        <a:xfrm rot="21212971">
          <a:off x="2901012" y="2039169"/>
          <a:ext cx="4925363" cy="972889"/>
        </a:xfrm>
        <a:prstGeom prst="roundRect">
          <a:avLst>
            <a:gd name="adj" fmla="val 2057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rgbClr val="FF0000"/>
              </a:solidFill>
            </a:rPr>
            <a:t>注意！</a:t>
          </a:r>
          <a:endParaRPr kumimoji="1" lang="en-US" altLang="ja-JP" sz="1800" b="1">
            <a:solidFill>
              <a:srgbClr val="FF0000"/>
            </a:solidFill>
          </a:endParaRPr>
        </a:p>
        <a:p>
          <a:pPr algn="l"/>
          <a:r>
            <a:rPr kumimoji="1" lang="ja-JP" altLang="en-US" sz="1400" b="1"/>
            <a:t>これは「入力例」です。</a:t>
          </a:r>
          <a:endParaRPr kumimoji="1" lang="en-US" altLang="ja-JP" sz="1400" b="1"/>
        </a:p>
        <a:p>
          <a:pPr algn="l"/>
          <a:r>
            <a:rPr kumimoji="1" lang="ja-JP" altLang="en-US" sz="1400" b="1"/>
            <a:t>各数値には入力項目との整合性が無いのでご注意ください。</a:t>
          </a:r>
          <a:endParaRPr kumimoji="1" lang="en-US" altLang="ja-JP" sz="1100" b="1"/>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304800</xdr:colOff>
      <xdr:row>29</xdr:row>
      <xdr:rowOff>9525</xdr:rowOff>
    </xdr:from>
    <xdr:to>
      <xdr:col>10</xdr:col>
      <xdr:colOff>590550</xdr:colOff>
      <xdr:row>37</xdr:row>
      <xdr:rowOff>228600</xdr:rowOff>
    </xdr:to>
    <xdr:sp macro="" textlink="">
      <xdr:nvSpPr>
        <xdr:cNvPr id="2" name="下矢印 1"/>
        <xdr:cNvSpPr/>
      </xdr:nvSpPr>
      <xdr:spPr>
        <a:xfrm>
          <a:off x="10096500" y="6991350"/>
          <a:ext cx="285750" cy="2038350"/>
        </a:xfrm>
        <a:prstGeom prst="downArrow">
          <a:avLst/>
        </a:prstGeom>
        <a:solidFill>
          <a:schemeClr val="accent2"/>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hare-note.info/resident-tax-simulation-withholding-slip"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zeikin5.com/info/fla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K42"/>
  <sheetViews>
    <sheetView tabSelected="1" zoomScaleNormal="100" workbookViewId="0">
      <selection activeCell="B2" sqref="B2:C2"/>
    </sheetView>
  </sheetViews>
  <sheetFormatPr defaultRowHeight="13.5" x14ac:dyDescent="0.15"/>
  <cols>
    <col min="1" max="1" width="2.375" style="59" customWidth="1"/>
    <col min="2" max="2" width="5.125" style="61" customWidth="1"/>
    <col min="3" max="3" width="113.75" style="60" customWidth="1"/>
    <col min="4" max="4" width="1.75" style="59" customWidth="1"/>
    <col min="5" max="16384" width="9" style="59"/>
  </cols>
  <sheetData>
    <row r="1" spans="2:3" ht="15" customHeight="1" x14ac:dyDescent="0.15"/>
    <row r="2" spans="2:3" ht="33.75" customHeight="1" x14ac:dyDescent="0.15">
      <c r="B2" s="495" t="s">
        <v>92</v>
      </c>
      <c r="C2" s="496"/>
    </row>
    <row r="3" spans="2:3" ht="13.5" customHeight="1" x14ac:dyDescent="0.15"/>
    <row r="4" spans="2:3" ht="24.75" customHeight="1" x14ac:dyDescent="0.15">
      <c r="B4" s="493" t="s">
        <v>91</v>
      </c>
      <c r="C4" s="494"/>
    </row>
    <row r="5" spans="2:3" ht="36" customHeight="1" x14ac:dyDescent="0.15">
      <c r="B5" s="402" t="s">
        <v>84</v>
      </c>
      <c r="C5" s="62" t="s">
        <v>314</v>
      </c>
    </row>
    <row r="6" spans="2:3" ht="36" customHeight="1" x14ac:dyDescent="0.15">
      <c r="B6" s="401" t="s">
        <v>85</v>
      </c>
      <c r="C6" s="63" t="s">
        <v>88</v>
      </c>
    </row>
    <row r="7" spans="2:3" ht="54" customHeight="1" x14ac:dyDescent="0.15">
      <c r="B7" s="402" t="s">
        <v>87</v>
      </c>
      <c r="C7" s="62" t="s">
        <v>311</v>
      </c>
    </row>
    <row r="8" spans="2:3" ht="36" customHeight="1" x14ac:dyDescent="0.15">
      <c r="B8" s="401" t="s">
        <v>89</v>
      </c>
      <c r="C8" s="63" t="s">
        <v>315</v>
      </c>
    </row>
    <row r="9" spans="2:3" ht="54" customHeight="1" x14ac:dyDescent="0.15">
      <c r="B9" s="402" t="s">
        <v>86</v>
      </c>
      <c r="C9" s="62" t="s">
        <v>316</v>
      </c>
    </row>
    <row r="10" spans="2:3" ht="36" customHeight="1" x14ac:dyDescent="0.15">
      <c r="B10" s="401" t="s">
        <v>93</v>
      </c>
      <c r="C10" s="63" t="s">
        <v>317</v>
      </c>
    </row>
    <row r="11" spans="2:3" ht="13.5" customHeight="1" x14ac:dyDescent="0.15"/>
    <row r="12" spans="2:3" ht="24.75" customHeight="1" x14ac:dyDescent="0.15">
      <c r="B12" s="493" t="s">
        <v>90</v>
      </c>
      <c r="C12" s="494"/>
    </row>
    <row r="13" spans="2:3" ht="36" customHeight="1" x14ac:dyDescent="0.15">
      <c r="B13" s="402" t="s">
        <v>84</v>
      </c>
      <c r="C13" s="62" t="s">
        <v>318</v>
      </c>
    </row>
    <row r="14" spans="2:3" ht="36" customHeight="1" x14ac:dyDescent="0.15">
      <c r="B14" s="401" t="s">
        <v>85</v>
      </c>
      <c r="C14" s="63" t="s">
        <v>312</v>
      </c>
    </row>
    <row r="15" spans="2:3" ht="54" customHeight="1" x14ac:dyDescent="0.15">
      <c r="B15" s="402" t="s">
        <v>87</v>
      </c>
      <c r="C15" s="62" t="s">
        <v>313</v>
      </c>
    </row>
    <row r="16" spans="2:3" ht="54" customHeight="1" x14ac:dyDescent="0.15">
      <c r="B16" s="402" t="s">
        <v>89</v>
      </c>
      <c r="C16" s="62" t="s">
        <v>95</v>
      </c>
    </row>
    <row r="17" spans="2:11" ht="13.5" customHeight="1" x14ac:dyDescent="0.15"/>
    <row r="18" spans="2:11" ht="24.75" customHeight="1" x14ac:dyDescent="0.15">
      <c r="B18" s="493" t="s">
        <v>94</v>
      </c>
      <c r="C18" s="497"/>
    </row>
    <row r="19" spans="2:11" ht="54" customHeight="1" x14ac:dyDescent="0.15">
      <c r="B19" s="400" t="s">
        <v>84</v>
      </c>
      <c r="C19" s="398" t="s">
        <v>321</v>
      </c>
    </row>
    <row r="20" spans="2:11" ht="54" customHeight="1" x14ac:dyDescent="0.15">
      <c r="B20" s="401" t="s">
        <v>85</v>
      </c>
      <c r="C20" s="63" t="s">
        <v>322</v>
      </c>
    </row>
    <row r="21" spans="2:11" ht="33.75" customHeight="1" x14ac:dyDescent="0.15">
      <c r="B21" s="402" t="s">
        <v>87</v>
      </c>
      <c r="C21" s="399" t="s">
        <v>319</v>
      </c>
    </row>
    <row r="22" spans="2:11" s="76" customFormat="1" ht="17.25" customHeight="1" x14ac:dyDescent="0.15">
      <c r="B22" s="402"/>
      <c r="C22" s="438" t="s">
        <v>365</v>
      </c>
    </row>
    <row r="23" spans="2:11" ht="36" customHeight="1" x14ac:dyDescent="0.15">
      <c r="B23" s="401" t="s">
        <v>89</v>
      </c>
      <c r="C23" s="63" t="s">
        <v>366</v>
      </c>
    </row>
    <row r="24" spans="2:11" ht="36" customHeight="1" x14ac:dyDescent="0.15">
      <c r="B24" s="402" t="s">
        <v>86</v>
      </c>
      <c r="C24" s="62" t="s">
        <v>320</v>
      </c>
    </row>
    <row r="25" spans="2:11" ht="36" customHeight="1" x14ac:dyDescent="0.15">
      <c r="B25" s="401" t="s">
        <v>93</v>
      </c>
      <c r="C25" s="63" t="s">
        <v>324</v>
      </c>
    </row>
    <row r="26" spans="2:11" ht="8.25" customHeight="1" x14ac:dyDescent="0.15">
      <c r="B26" s="498"/>
      <c r="C26" s="498"/>
    </row>
    <row r="27" spans="2:11" ht="24.75" customHeight="1" x14ac:dyDescent="0.15">
      <c r="B27" s="491" t="s">
        <v>323</v>
      </c>
      <c r="C27" s="492"/>
    </row>
    <row r="28" spans="2:11" ht="8.25" customHeight="1" thickBot="1" x14ac:dyDescent="0.2"/>
    <row r="29" spans="2:11" s="1" customFormat="1" ht="131.25" customHeight="1" thickBot="1" x14ac:dyDescent="0.2">
      <c r="B29" s="489" t="s">
        <v>247</v>
      </c>
      <c r="C29" s="490"/>
      <c r="D29" s="84"/>
      <c r="E29" s="84"/>
      <c r="F29" s="84"/>
      <c r="G29" s="84"/>
      <c r="H29" s="84"/>
      <c r="I29" s="84"/>
      <c r="J29" s="84"/>
      <c r="K29" s="84"/>
    </row>
    <row r="30" spans="2:11" ht="8.25" customHeight="1" x14ac:dyDescent="0.15"/>
    <row r="31" spans="2:11" ht="24.75" customHeight="1" x14ac:dyDescent="0.15"/>
    <row r="32" spans="2:11" ht="24.75" customHeight="1" x14ac:dyDescent="0.15"/>
    <row r="33" ht="24.75" customHeight="1" x14ac:dyDescent="0.15"/>
    <row r="34" ht="24.75" customHeight="1" x14ac:dyDescent="0.15"/>
    <row r="35" ht="24.75" customHeight="1" x14ac:dyDescent="0.15"/>
    <row r="36" ht="24.75" customHeight="1" x14ac:dyDescent="0.15"/>
    <row r="37" ht="24.75" customHeight="1" x14ac:dyDescent="0.15"/>
    <row r="38" ht="24.75" customHeight="1" x14ac:dyDescent="0.15"/>
    <row r="39" ht="15" customHeight="1" x14ac:dyDescent="0.15"/>
    <row r="40" ht="15" customHeight="1" x14ac:dyDescent="0.15"/>
    <row r="41" ht="15" customHeight="1" x14ac:dyDescent="0.15"/>
    <row r="42" ht="15" customHeight="1" x14ac:dyDescent="0.15"/>
  </sheetData>
  <sheetProtection password="A3C7" sheet="1" objects="1" scenarios="1"/>
  <mergeCells count="7">
    <mergeCell ref="B29:C29"/>
    <mergeCell ref="B27:C27"/>
    <mergeCell ref="B12:C12"/>
    <mergeCell ref="B4:C4"/>
    <mergeCell ref="B2:C2"/>
    <mergeCell ref="B18:C18"/>
    <mergeCell ref="B26:C26"/>
  </mergeCells>
  <phoneticPr fontId="2"/>
  <hyperlinks>
    <hyperlink ref="B27:C27" location="'（入力）住民税率・ふるさと納税'!A1" display="上記を理解したので給与台帳の入力を始める"/>
    <hyperlink ref="C22" r:id="rId1"/>
  </hyperlinks>
  <printOptions horizontalCentered="1"/>
  <pageMargins left="0.51181102362204722" right="0.31496062992125984" top="0.74803149606299213" bottom="0.15748031496062992" header="0.31496062992125984" footer="0.31496062992125984"/>
  <pageSetup paperSize="9" scale="78" orientation="portrait" horizontalDpi="0" verticalDpi="0" r:id="rId2"/>
  <ignoredErrors>
    <ignoredError sqref="B6 B5 B8:B10 B7 B13:B16 B19:B21 B23:B25"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workbookViewId="0">
      <selection activeCell="H2" sqref="H2"/>
    </sheetView>
  </sheetViews>
  <sheetFormatPr defaultRowHeight="13.5" x14ac:dyDescent="0.15"/>
  <cols>
    <col min="1" max="1" width="1.25" style="2" customWidth="1"/>
    <col min="2" max="2" width="5" style="2" customWidth="1"/>
    <col min="3" max="3" width="0.875" style="2" customWidth="1"/>
    <col min="4" max="7" width="17" style="2" customWidth="1"/>
    <col min="8" max="10" width="16.25" style="2" customWidth="1"/>
    <col min="11" max="11" width="1" style="2" customWidth="1"/>
    <col min="12" max="16384" width="9" style="2"/>
  </cols>
  <sheetData>
    <row r="1" spans="1:10" ht="6.75" customHeight="1" x14ac:dyDescent="0.15"/>
    <row r="2" spans="1:10" ht="21.75" customHeight="1" x14ac:dyDescent="0.15">
      <c r="A2" s="499" t="s">
        <v>83</v>
      </c>
      <c r="B2" s="500"/>
      <c r="C2" s="500"/>
      <c r="D2" s="500"/>
      <c r="E2" s="500"/>
      <c r="F2" s="500"/>
      <c r="G2" s="500"/>
    </row>
    <row r="3" spans="1:10" ht="21.75" customHeight="1" x14ac:dyDescent="0.15">
      <c r="A3" s="82"/>
      <c r="B3" s="537" t="s">
        <v>96</v>
      </c>
      <c r="C3" s="538"/>
      <c r="D3" s="539"/>
      <c r="E3" s="539"/>
      <c r="F3" s="539"/>
      <c r="G3" s="539"/>
      <c r="H3" s="539"/>
      <c r="I3" s="539"/>
    </row>
    <row r="4" spans="1:10" ht="11.25" customHeight="1" x14ac:dyDescent="0.15"/>
    <row r="5" spans="1:10" ht="26.25" customHeight="1" x14ac:dyDescent="0.15">
      <c r="B5" s="1188" t="s">
        <v>310</v>
      </c>
      <c r="C5" s="1189"/>
      <c r="D5" s="1189"/>
      <c r="E5" s="1189"/>
      <c r="F5" s="1189"/>
      <c r="G5" s="1189"/>
      <c r="H5" s="1189"/>
      <c r="I5" s="1189"/>
      <c r="J5" s="1189"/>
    </row>
    <row r="6" spans="1:10" ht="9" customHeight="1" thickBot="1" x14ac:dyDescent="0.2"/>
    <row r="7" spans="1:10" s="6" customFormat="1" ht="21" customHeight="1" thickBot="1" x14ac:dyDescent="0.2">
      <c r="B7" s="266"/>
      <c r="C7" s="249"/>
      <c r="D7" s="1209" t="s">
        <v>309</v>
      </c>
      <c r="E7" s="1210"/>
      <c r="F7" s="1210"/>
      <c r="G7" s="1211"/>
      <c r="H7" s="468" t="s">
        <v>277</v>
      </c>
      <c r="I7" s="475" t="s">
        <v>278</v>
      </c>
      <c r="J7" s="304" t="s">
        <v>279</v>
      </c>
    </row>
    <row r="8" spans="1:10" ht="21" customHeight="1" thickTop="1" x14ac:dyDescent="0.15">
      <c r="B8" s="267" t="s">
        <v>84</v>
      </c>
      <c r="C8" s="268"/>
      <c r="D8" s="1206" t="s">
        <v>280</v>
      </c>
      <c r="E8" s="1207"/>
      <c r="F8" s="1207"/>
      <c r="G8" s="1208"/>
      <c r="H8" s="469">
        <f>'（入力）住民税率・ふるさと納税'!C23</f>
        <v>0</v>
      </c>
      <c r="I8" s="476"/>
      <c r="J8" s="302"/>
    </row>
    <row r="9" spans="1:10" ht="21" customHeight="1" x14ac:dyDescent="0.15">
      <c r="B9" s="265" t="s">
        <v>85</v>
      </c>
      <c r="C9" s="245"/>
      <c r="D9" s="1200" t="s">
        <v>295</v>
      </c>
      <c r="E9" s="1201"/>
      <c r="F9" s="1201"/>
      <c r="G9" s="1202"/>
      <c r="H9" s="470">
        <f>IF((H8-2000)&lt;=0,0,H8-2000)</f>
        <v>0</v>
      </c>
      <c r="I9" s="477"/>
      <c r="J9" s="303"/>
    </row>
    <row r="10" spans="1:10" ht="21" customHeight="1" x14ac:dyDescent="0.15">
      <c r="B10" s="265" t="s">
        <v>87</v>
      </c>
      <c r="C10" s="245"/>
      <c r="D10" s="1200" t="s">
        <v>281</v>
      </c>
      <c r="E10" s="1201"/>
      <c r="F10" s="1201"/>
      <c r="G10" s="1202"/>
      <c r="H10" s="471">
        <f>I10+J10</f>
        <v>0.1</v>
      </c>
      <c r="I10" s="478">
        <f>'（入力）住民税率・ふるさと納税'!C8</f>
        <v>0.06</v>
      </c>
      <c r="J10" s="280">
        <f>'（入力）住民税率・ふるさと納税'!C9</f>
        <v>0.04</v>
      </c>
    </row>
    <row r="11" spans="1:10" ht="21" customHeight="1" x14ac:dyDescent="0.15">
      <c r="B11" s="294" t="s">
        <v>89</v>
      </c>
      <c r="C11" s="295"/>
      <c r="D11" s="1203" t="s">
        <v>305</v>
      </c>
      <c r="E11" s="1204"/>
      <c r="F11" s="1204"/>
      <c r="G11" s="1205"/>
      <c r="H11" s="472">
        <f>SUM(I11:J11)</f>
        <v>0</v>
      </c>
      <c r="I11" s="479">
        <f>ROUNDUP($H$9*I10,0)</f>
        <v>0</v>
      </c>
      <c r="J11" s="296">
        <f>ROUNDUP($H$9*J10,0)</f>
        <v>0</v>
      </c>
    </row>
    <row r="12" spans="1:10" ht="21" customHeight="1" x14ac:dyDescent="0.15">
      <c r="B12" s="265" t="s">
        <v>86</v>
      </c>
      <c r="C12" s="245"/>
      <c r="D12" s="1200" t="s">
        <v>308</v>
      </c>
      <c r="E12" s="1201"/>
      <c r="F12" s="1201"/>
      <c r="G12" s="1202"/>
      <c r="H12" s="473">
        <f>年末調整計算シート!C40*1.021</f>
        <v>5.1049999999999998E-2</v>
      </c>
      <c r="I12" s="480"/>
      <c r="J12" s="301"/>
    </row>
    <row r="13" spans="1:10" ht="21" customHeight="1" x14ac:dyDescent="0.15">
      <c r="B13" s="265" t="s">
        <v>296</v>
      </c>
      <c r="C13" s="245"/>
      <c r="D13" s="1200" t="s">
        <v>300</v>
      </c>
      <c r="E13" s="1201"/>
      <c r="F13" s="1201"/>
      <c r="G13" s="1202"/>
      <c r="H13" s="470">
        <f>H9*(100%-H10-H12)</f>
        <v>0</v>
      </c>
      <c r="I13" s="481">
        <f>ROUNDUP($H13*3/5,0)</f>
        <v>0</v>
      </c>
      <c r="J13" s="293">
        <f>ROUNDUP($H13*2/5,0)</f>
        <v>0</v>
      </c>
    </row>
    <row r="14" spans="1:10" ht="21" customHeight="1" x14ac:dyDescent="0.15">
      <c r="B14" s="265" t="s">
        <v>297</v>
      </c>
      <c r="C14" s="245"/>
      <c r="D14" s="1200" t="s">
        <v>302</v>
      </c>
      <c r="E14" s="1201"/>
      <c r="F14" s="1201"/>
      <c r="G14" s="1202"/>
      <c r="H14" s="470">
        <f>SUM(I14:J14)</f>
        <v>0</v>
      </c>
      <c r="I14" s="481">
        <f>(住民税所得割額計算シート!F34-住民税所得割額計算シート!F37)*20%</f>
        <v>0</v>
      </c>
      <c r="J14" s="293">
        <f>(住民税所得割額計算シート!H34-住民税所得割額計算シート!H37)*20%</f>
        <v>0</v>
      </c>
    </row>
    <row r="15" spans="1:10" ht="21" customHeight="1" x14ac:dyDescent="0.15">
      <c r="B15" s="294" t="s">
        <v>298</v>
      </c>
      <c r="C15" s="295"/>
      <c r="D15" s="1203" t="s">
        <v>304</v>
      </c>
      <c r="E15" s="1204"/>
      <c r="F15" s="1204"/>
      <c r="G15" s="1205"/>
      <c r="H15" s="472">
        <f>SUM(I15:J15)</f>
        <v>0</v>
      </c>
      <c r="I15" s="482">
        <f>IF(I13&gt;I14,I14,I13)</f>
        <v>0</v>
      </c>
      <c r="J15" s="297">
        <f>IF(J13&gt;J14,J14,J13)</f>
        <v>0</v>
      </c>
    </row>
    <row r="16" spans="1:10" ht="21" customHeight="1" x14ac:dyDescent="0.15">
      <c r="B16" s="294" t="s">
        <v>299</v>
      </c>
      <c r="C16" s="295"/>
      <c r="D16" s="1203" t="s">
        <v>307</v>
      </c>
      <c r="E16" s="1204"/>
      <c r="F16" s="1204"/>
      <c r="G16" s="1205"/>
      <c r="H16" s="472">
        <f>SUM(I16:J16)</f>
        <v>0</v>
      </c>
      <c r="I16" s="482">
        <f>ROUND(I15*($H12/(100%-$H10-$H12)),0)</f>
        <v>0</v>
      </c>
      <c r="J16" s="297">
        <f>ROUND(J15*($H12/(100%-$H10-$H12)),0)</f>
        <v>0</v>
      </c>
    </row>
    <row r="17" spans="2:19" ht="21" customHeight="1" thickBot="1" x14ac:dyDescent="0.2">
      <c r="B17" s="298" t="s">
        <v>303</v>
      </c>
      <c r="C17" s="299"/>
      <c r="D17" s="1197" t="s">
        <v>306</v>
      </c>
      <c r="E17" s="1198"/>
      <c r="F17" s="1198"/>
      <c r="G17" s="1199"/>
      <c r="H17" s="474">
        <f>SUM(I17:J17)</f>
        <v>0</v>
      </c>
      <c r="I17" s="483">
        <f>I11+I15+I16</f>
        <v>0</v>
      </c>
      <c r="J17" s="300">
        <f>J11+J15+J16</f>
        <v>0</v>
      </c>
    </row>
    <row r="18" spans="2:19" ht="6.75" customHeight="1" thickBot="1" x14ac:dyDescent="0.2"/>
    <row r="19" spans="2:19" s="1" customFormat="1" ht="123" customHeight="1" thickBot="1" x14ac:dyDescent="0.2">
      <c r="B19" s="489" t="s">
        <v>247</v>
      </c>
      <c r="C19" s="535"/>
      <c r="D19" s="535"/>
      <c r="E19" s="535"/>
      <c r="F19" s="535"/>
      <c r="G19" s="535"/>
      <c r="H19" s="535"/>
      <c r="I19" s="535"/>
      <c r="J19" s="536"/>
      <c r="K19" s="2"/>
      <c r="L19" s="2"/>
      <c r="M19" s="2"/>
      <c r="N19" s="2"/>
      <c r="O19" s="2"/>
      <c r="P19" s="2"/>
      <c r="Q19" s="2"/>
      <c r="R19" s="2"/>
      <c r="S19" s="2"/>
    </row>
    <row r="20" spans="2:19" ht="6.75" customHeight="1" x14ac:dyDescent="0.15"/>
  </sheetData>
  <sheetProtection password="A3C7" sheet="1" objects="1" scenarios="1"/>
  <mergeCells count="15">
    <mergeCell ref="A2:G2"/>
    <mergeCell ref="B3:I3"/>
    <mergeCell ref="D8:G8"/>
    <mergeCell ref="D9:G9"/>
    <mergeCell ref="D11:G11"/>
    <mergeCell ref="D10:G10"/>
    <mergeCell ref="D7:G7"/>
    <mergeCell ref="B5:J5"/>
    <mergeCell ref="D17:G17"/>
    <mergeCell ref="B19:J19"/>
    <mergeCell ref="D12:G12"/>
    <mergeCell ref="D13:G13"/>
    <mergeCell ref="D14:G14"/>
    <mergeCell ref="D15:G15"/>
    <mergeCell ref="D16:G16"/>
  </mergeCells>
  <phoneticPr fontId="2"/>
  <hyperlinks>
    <hyperlink ref="B3:I3" location="利用前に必ずお読み下さい!A1" display="ご利用前には注意事項を必ずお読み下さい。"/>
  </hyperlinks>
  <printOptions horizontalCentered="1"/>
  <pageMargins left="0.19685039370078741" right="0.19685039370078741" top="0.74803149606299213" bottom="0.19685039370078741" header="0.31496062992125984" footer="0.31496062992125984"/>
  <pageSetup paperSize="9" scale="110" orientation="landscape" horizontalDpi="0" verticalDpi="0" r:id="rId1"/>
  <ignoredErrors>
    <ignoredError sqref="B8 B9:C9 C11 C12 C13:C16 B10:B17 C1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pageSetUpPr fitToPage="1"/>
  </sheetPr>
  <dimension ref="B1:I27"/>
  <sheetViews>
    <sheetView workbookViewId="0">
      <selection activeCell="F2" sqref="F2"/>
    </sheetView>
  </sheetViews>
  <sheetFormatPr defaultRowHeight="13.5" x14ac:dyDescent="0.15"/>
  <cols>
    <col min="1" max="1" width="2.5" style="1" customWidth="1"/>
    <col min="2" max="2" width="16.625" style="1" customWidth="1"/>
    <col min="3" max="4" width="14.375" style="1" customWidth="1"/>
    <col min="5" max="5" width="2.125" style="1" customWidth="1"/>
    <col min="6" max="6" width="16.625" style="1" customWidth="1"/>
    <col min="7" max="8" width="14.375" style="1" customWidth="1"/>
    <col min="9" max="9" width="12.625" style="1" customWidth="1"/>
    <col min="10" max="10" width="1.25" style="1" customWidth="1"/>
    <col min="11" max="16384" width="9" style="1"/>
  </cols>
  <sheetData>
    <row r="1" spans="2:9" ht="7.5" customHeight="1" x14ac:dyDescent="0.15">
      <c r="B1" s="3"/>
      <c r="C1" s="2"/>
    </row>
    <row r="2" spans="2:9" ht="17.25" customHeight="1" x14ac:dyDescent="0.15">
      <c r="B2" s="499" t="s">
        <v>83</v>
      </c>
      <c r="C2" s="500"/>
      <c r="D2" s="501"/>
      <c r="E2" s="82"/>
    </row>
    <row r="3" spans="2:9" ht="18.75" customHeight="1" x14ac:dyDescent="0.15">
      <c r="B3" s="508" t="s">
        <v>96</v>
      </c>
      <c r="C3" s="509"/>
      <c r="D3" s="509"/>
      <c r="E3" s="509"/>
      <c r="F3" s="509"/>
      <c r="G3" s="509"/>
      <c r="H3" s="509"/>
      <c r="I3" s="509"/>
    </row>
    <row r="4" spans="2:9" ht="15" customHeight="1" x14ac:dyDescent="0.15">
      <c r="B4" s="82"/>
      <c r="C4" s="83"/>
      <c r="D4" s="82"/>
      <c r="E4" s="82"/>
    </row>
    <row r="5" spans="2:9" ht="22.5" customHeight="1" x14ac:dyDescent="0.15">
      <c r="B5" s="504" t="s">
        <v>282</v>
      </c>
      <c r="C5" s="505"/>
      <c r="D5" s="505"/>
      <c r="E5" s="501"/>
      <c r="F5" s="501"/>
      <c r="G5" s="501"/>
      <c r="H5" s="501"/>
      <c r="I5" s="501"/>
    </row>
    <row r="6" spans="2:9" ht="6" customHeight="1" thickBot="1" x14ac:dyDescent="0.2"/>
    <row r="7" spans="2:9" ht="18.75" customHeight="1" x14ac:dyDescent="0.15">
      <c r="B7" s="269"/>
      <c r="C7" s="270" t="s">
        <v>283</v>
      </c>
      <c r="D7" s="271" t="s">
        <v>284</v>
      </c>
      <c r="F7" s="269"/>
      <c r="G7" s="270" t="s">
        <v>283</v>
      </c>
      <c r="H7" s="271" t="s">
        <v>284</v>
      </c>
    </row>
    <row r="8" spans="2:9" ht="18.75" customHeight="1" x14ac:dyDescent="0.15">
      <c r="B8" s="272" t="s">
        <v>285</v>
      </c>
      <c r="C8" s="286">
        <v>0.06</v>
      </c>
      <c r="D8" s="287">
        <v>3500</v>
      </c>
      <c r="F8" s="272" t="s">
        <v>285</v>
      </c>
      <c r="G8" s="281">
        <v>0.06</v>
      </c>
      <c r="H8" s="282">
        <v>3500</v>
      </c>
    </row>
    <row r="9" spans="2:9" ht="18.75" customHeight="1" thickBot="1" x14ac:dyDescent="0.2">
      <c r="B9" s="273" t="s">
        <v>286</v>
      </c>
      <c r="C9" s="288">
        <v>0.04</v>
      </c>
      <c r="D9" s="289">
        <v>1500</v>
      </c>
      <c r="F9" s="273" t="s">
        <v>286</v>
      </c>
      <c r="G9" s="283">
        <v>0.04</v>
      </c>
      <c r="H9" s="284">
        <v>1500</v>
      </c>
    </row>
    <row r="10" spans="2:9" ht="5.25" customHeight="1" x14ac:dyDescent="0.15"/>
    <row r="11" spans="2:9" ht="85.5" customHeight="1" x14ac:dyDescent="0.15">
      <c r="F11" s="502" t="s">
        <v>368</v>
      </c>
      <c r="G11" s="503"/>
      <c r="H11" s="503"/>
      <c r="I11" s="503"/>
    </row>
    <row r="12" spans="2:9" ht="21" customHeight="1" x14ac:dyDescent="0.15">
      <c r="D12" s="510" t="s">
        <v>367</v>
      </c>
      <c r="E12" s="511"/>
      <c r="F12" s="511"/>
      <c r="G12" s="511"/>
      <c r="H12" s="511"/>
      <c r="I12" s="511"/>
    </row>
    <row r="13" spans="2:9" s="285" customFormat="1" ht="17.25" customHeight="1" x14ac:dyDescent="0.15">
      <c r="D13" s="512" t="s">
        <v>301</v>
      </c>
      <c r="E13" s="513"/>
      <c r="F13" s="513"/>
      <c r="G13" s="513"/>
      <c r="H13" s="513"/>
      <c r="I13" s="513"/>
    </row>
    <row r="14" spans="2:9" ht="14.25" customHeight="1" x14ac:dyDescent="0.15"/>
    <row r="15" spans="2:9" ht="22.5" customHeight="1" x14ac:dyDescent="0.15">
      <c r="B15" s="504" t="s">
        <v>287</v>
      </c>
      <c r="C15" s="505"/>
      <c r="D15" s="505"/>
      <c r="E15" s="501"/>
      <c r="F15" s="501"/>
      <c r="G15" s="501"/>
      <c r="H15" s="501"/>
      <c r="I15" s="501"/>
    </row>
    <row r="16" spans="2:9" ht="6" customHeight="1" thickBot="1" x14ac:dyDescent="0.2"/>
    <row r="17" spans="2:9" ht="18.75" customHeight="1" x14ac:dyDescent="0.15">
      <c r="B17" s="488" t="s">
        <v>371</v>
      </c>
      <c r="C17" s="275" t="s">
        <v>288</v>
      </c>
      <c r="D17" s="518" t="s">
        <v>373</v>
      </c>
      <c r="E17" s="519"/>
      <c r="F17" s="519"/>
      <c r="G17" s="519"/>
      <c r="H17" s="519"/>
      <c r="I17" s="519"/>
    </row>
    <row r="18" spans="2:9" ht="18.75" customHeight="1" x14ac:dyDescent="0.15">
      <c r="B18" s="276" t="s">
        <v>289</v>
      </c>
      <c r="C18" s="290"/>
      <c r="D18" s="520"/>
      <c r="E18" s="519"/>
      <c r="F18" s="519"/>
      <c r="G18" s="519"/>
      <c r="H18" s="519"/>
      <c r="I18" s="519"/>
    </row>
    <row r="19" spans="2:9" ht="18.75" customHeight="1" x14ac:dyDescent="0.15">
      <c r="B19" s="274" t="s">
        <v>290</v>
      </c>
      <c r="C19" s="291"/>
      <c r="D19" s="520"/>
      <c r="E19" s="519"/>
      <c r="F19" s="519"/>
      <c r="G19" s="519"/>
      <c r="H19" s="519"/>
      <c r="I19" s="519"/>
    </row>
    <row r="20" spans="2:9" ht="18.75" customHeight="1" x14ac:dyDescent="0.15">
      <c r="B20" s="274" t="s">
        <v>291</v>
      </c>
      <c r="C20" s="291"/>
    </row>
    <row r="21" spans="2:9" ht="18.75" customHeight="1" x14ac:dyDescent="0.15">
      <c r="B21" s="274" t="s">
        <v>292</v>
      </c>
      <c r="C21" s="291"/>
    </row>
    <row r="22" spans="2:9" ht="18.75" customHeight="1" thickBot="1" x14ac:dyDescent="0.2">
      <c r="B22" s="277" t="s">
        <v>293</v>
      </c>
      <c r="C22" s="292"/>
      <c r="D22" s="514" t="s">
        <v>372</v>
      </c>
      <c r="E22" s="515"/>
      <c r="F22" s="515"/>
      <c r="G22" s="515"/>
      <c r="H22" s="515"/>
      <c r="I22" s="515"/>
    </row>
    <row r="23" spans="2:9" ht="18.75" customHeight="1" thickBot="1" x14ac:dyDescent="0.2">
      <c r="B23" s="278" t="s">
        <v>294</v>
      </c>
      <c r="C23" s="279">
        <f>SUM(C18:C22)</f>
        <v>0</v>
      </c>
      <c r="D23" s="516"/>
      <c r="E23" s="517"/>
      <c r="F23" s="517"/>
      <c r="G23" s="517"/>
      <c r="H23" s="517"/>
      <c r="I23" s="517"/>
    </row>
    <row r="24" spans="2:9" ht="18.75" customHeight="1" thickBot="1" x14ac:dyDescent="0.2"/>
    <row r="25" spans="2:9" ht="131.25" customHeight="1" thickBot="1" x14ac:dyDescent="0.2">
      <c r="B25" s="489" t="s">
        <v>247</v>
      </c>
      <c r="C25" s="506"/>
      <c r="D25" s="506"/>
      <c r="E25" s="506"/>
      <c r="F25" s="506"/>
      <c r="G25" s="506"/>
      <c r="H25" s="506"/>
      <c r="I25" s="507"/>
    </row>
    <row r="26" spans="2:9" ht="8.25" customHeight="1" x14ac:dyDescent="0.15"/>
    <row r="27" spans="2:9" ht="18.75" customHeight="1" x14ac:dyDescent="0.15"/>
  </sheetData>
  <sheetProtection password="A3C7" sheet="1" objects="1" scenarios="1"/>
  <mergeCells count="10">
    <mergeCell ref="B2:D2"/>
    <mergeCell ref="F11:I11"/>
    <mergeCell ref="B5:I5"/>
    <mergeCell ref="B25:I25"/>
    <mergeCell ref="B3:I3"/>
    <mergeCell ref="B15:I15"/>
    <mergeCell ref="D12:I12"/>
    <mergeCell ref="D13:I13"/>
    <mergeCell ref="D22:I23"/>
    <mergeCell ref="D17:I19"/>
  </mergeCells>
  <phoneticPr fontId="2"/>
  <hyperlinks>
    <hyperlink ref="B3:I3" location="利用前に必ずお読み下さい!A1" display="ご利用前には注意事項を必ずお読み下さい。"/>
    <hyperlink ref="D13" r:id="rId1"/>
  </hyperlinks>
  <printOptions horizontalCentered="1"/>
  <pageMargins left="0.70866141732283472" right="0.31496062992125984" top="0.55118110236220474" bottom="0.19685039370078741" header="0.31496062992125984" footer="0.31496062992125984"/>
  <pageSetup paperSize="9" scale="86" orientation="portrait" horizontalDpi="0"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pageSetUpPr fitToPage="1"/>
  </sheetPr>
  <dimension ref="A1:BZ56"/>
  <sheetViews>
    <sheetView zoomScaleNormal="100" workbookViewId="0">
      <selection activeCell="B2" sqref="B2:BS2"/>
    </sheetView>
  </sheetViews>
  <sheetFormatPr defaultColWidth="1.875" defaultRowHeight="12" x14ac:dyDescent="0.15"/>
  <cols>
    <col min="1" max="72" width="1.875" style="159"/>
    <col min="73" max="78" width="8.75" style="163" customWidth="1"/>
    <col min="79" max="102" width="8.75" style="159" customWidth="1"/>
    <col min="103" max="16384" width="1.875" style="159"/>
  </cols>
  <sheetData>
    <row r="1" spans="1:78" ht="17.25" x14ac:dyDescent="0.2">
      <c r="A1" s="154"/>
      <c r="B1" s="154"/>
      <c r="C1" s="155"/>
      <c r="D1" s="155"/>
      <c r="E1" s="155"/>
      <c r="F1" s="156"/>
      <c r="G1" s="156"/>
      <c r="H1" s="156"/>
      <c r="I1" s="156"/>
      <c r="J1" s="156"/>
      <c r="K1" s="156"/>
      <c r="L1" s="156"/>
      <c r="M1" s="156"/>
      <c r="N1" s="157"/>
      <c r="O1" s="157"/>
      <c r="P1" s="157"/>
      <c r="Q1" s="157"/>
      <c r="R1" s="157"/>
      <c r="S1" s="157"/>
      <c r="T1" s="157"/>
      <c r="U1" s="157"/>
      <c r="V1" s="157"/>
      <c r="W1" s="157"/>
      <c r="X1" s="157"/>
      <c r="Y1" s="157"/>
      <c r="Z1" s="157"/>
      <c r="AA1" s="158"/>
      <c r="AB1" s="158"/>
      <c r="AC1" s="158"/>
      <c r="AG1" s="158"/>
      <c r="AH1" s="158"/>
      <c r="AI1" s="158"/>
      <c r="AJ1" s="158"/>
      <c r="AK1" s="158"/>
      <c r="AL1" s="157"/>
      <c r="AM1" s="157"/>
      <c r="AN1" s="157"/>
      <c r="AO1" s="157"/>
      <c r="AP1" s="157"/>
      <c r="AQ1" s="157"/>
      <c r="AR1" s="155"/>
      <c r="AS1" s="157"/>
      <c r="AT1" s="157"/>
      <c r="AU1" s="157"/>
      <c r="AV1" s="157"/>
      <c r="AW1" s="157"/>
      <c r="AX1" s="157"/>
      <c r="AY1" s="160"/>
      <c r="AZ1" s="160"/>
      <c r="BA1" s="160"/>
      <c r="BB1" s="160"/>
      <c r="BC1" s="157"/>
      <c r="BD1" s="157"/>
      <c r="BE1" s="157"/>
      <c r="BF1" s="157"/>
      <c r="BG1" s="157"/>
      <c r="BH1" s="157"/>
      <c r="BI1" s="157"/>
      <c r="BJ1" s="157"/>
      <c r="BK1" s="157"/>
      <c r="BL1" s="157"/>
      <c r="BM1" s="157"/>
      <c r="BN1" s="157"/>
      <c r="BO1" s="157"/>
      <c r="BP1" s="157"/>
      <c r="BQ1" s="157"/>
      <c r="BR1" s="157"/>
      <c r="BS1" s="157"/>
      <c r="BT1" s="161"/>
      <c r="BU1" s="162"/>
      <c r="BV1" s="162"/>
    </row>
    <row r="2" spans="1:78" s="1" customFormat="1" ht="18.75" customHeight="1" x14ac:dyDescent="0.15">
      <c r="B2" s="499" t="s">
        <v>83</v>
      </c>
      <c r="C2" s="500"/>
      <c r="D2" s="500"/>
      <c r="E2" s="500"/>
      <c r="F2" s="500"/>
      <c r="G2" s="500"/>
      <c r="H2" s="500"/>
      <c r="I2" s="500"/>
      <c r="J2" s="500"/>
      <c r="K2" s="500"/>
      <c r="L2" s="500"/>
      <c r="M2" s="500"/>
      <c r="N2" s="500"/>
      <c r="O2" s="500"/>
      <c r="P2" s="500"/>
      <c r="Q2" s="500"/>
      <c r="R2" s="500"/>
      <c r="S2" s="500"/>
      <c r="T2" s="500"/>
      <c r="U2" s="500"/>
      <c r="V2" s="500"/>
      <c r="W2" s="500"/>
      <c r="X2" s="500"/>
      <c r="Y2" s="500"/>
      <c r="Z2" s="500"/>
      <c r="AA2" s="500"/>
      <c r="AB2" s="500"/>
      <c r="AC2" s="500"/>
      <c r="AD2" s="500"/>
      <c r="AE2" s="500"/>
      <c r="AF2" s="500"/>
      <c r="AG2" s="500"/>
      <c r="AH2" s="500"/>
      <c r="AI2" s="500"/>
      <c r="AJ2" s="500"/>
      <c r="AK2" s="500"/>
      <c r="AL2" s="500"/>
      <c r="AM2" s="500"/>
      <c r="AN2" s="500"/>
      <c r="AO2" s="500"/>
      <c r="AP2" s="500"/>
      <c r="AQ2" s="500"/>
      <c r="AR2" s="500"/>
      <c r="AS2" s="500"/>
      <c r="AT2" s="500"/>
      <c r="AU2" s="500"/>
      <c r="AV2" s="500"/>
      <c r="AW2" s="500"/>
      <c r="AX2" s="500"/>
      <c r="AY2" s="500"/>
      <c r="AZ2" s="500"/>
      <c r="BA2" s="500"/>
      <c r="BB2" s="500"/>
      <c r="BC2" s="500"/>
      <c r="BD2" s="500"/>
      <c r="BE2" s="500"/>
      <c r="BF2" s="500"/>
      <c r="BG2" s="500"/>
      <c r="BH2" s="500"/>
      <c r="BI2" s="500"/>
      <c r="BJ2" s="500"/>
      <c r="BK2" s="500"/>
      <c r="BL2" s="500"/>
      <c r="BM2" s="500"/>
      <c r="BN2" s="500"/>
      <c r="BO2" s="500"/>
      <c r="BP2" s="500"/>
      <c r="BQ2" s="500"/>
      <c r="BR2" s="500"/>
      <c r="BS2" s="500"/>
    </row>
    <row r="3" spans="1:78" s="1" customFormat="1" ht="25.5" customHeight="1" x14ac:dyDescent="0.15">
      <c r="B3" s="537" t="s">
        <v>96</v>
      </c>
      <c r="C3" s="538"/>
      <c r="D3" s="539"/>
      <c r="E3" s="539"/>
      <c r="F3" s="539"/>
      <c r="G3" s="539"/>
      <c r="H3" s="539"/>
      <c r="I3" s="539"/>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511"/>
      <c r="AJ3" s="511"/>
      <c r="AK3" s="511"/>
      <c r="AL3" s="511"/>
      <c r="AM3" s="511"/>
      <c r="AN3" s="511"/>
      <c r="AO3" s="511"/>
      <c r="AP3" s="511"/>
      <c r="AQ3" s="511"/>
      <c r="AR3" s="511"/>
      <c r="AS3" s="511"/>
      <c r="AT3" s="511"/>
      <c r="AU3" s="511"/>
      <c r="AV3" s="511"/>
      <c r="AW3" s="511"/>
      <c r="AX3" s="511"/>
      <c r="AY3" s="511"/>
      <c r="AZ3" s="511"/>
      <c r="BA3" s="511"/>
      <c r="BB3" s="511"/>
      <c r="BC3" s="511"/>
      <c r="BD3" s="511"/>
      <c r="BE3" s="511"/>
      <c r="BF3" s="511"/>
      <c r="BG3" s="511"/>
      <c r="BH3" s="511"/>
      <c r="BI3" s="511"/>
      <c r="BJ3" s="511"/>
      <c r="BK3" s="511"/>
      <c r="BL3" s="511"/>
      <c r="BM3" s="511"/>
      <c r="BN3" s="511"/>
      <c r="BO3" s="511"/>
      <c r="BP3" s="511"/>
      <c r="BQ3" s="511"/>
      <c r="BR3" s="511"/>
      <c r="BS3" s="511"/>
    </row>
    <row r="4" spans="1:78" s="1" customFormat="1" ht="15" customHeight="1" x14ac:dyDescent="0.15">
      <c r="B4" s="240"/>
      <c r="C4" s="241"/>
      <c r="D4" s="241"/>
      <c r="E4" s="241"/>
      <c r="F4" s="241"/>
      <c r="G4" s="241"/>
      <c r="H4" s="241"/>
      <c r="I4" s="241"/>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242"/>
      <c r="AN4" s="242"/>
      <c r="AO4" s="242"/>
      <c r="AP4" s="242"/>
      <c r="AQ4" s="242"/>
      <c r="AR4" s="242"/>
      <c r="AS4" s="242"/>
      <c r="AT4" s="242"/>
      <c r="AU4" s="242"/>
      <c r="AV4" s="242"/>
      <c r="AW4" s="242"/>
      <c r="AX4" s="242"/>
      <c r="AY4" s="242"/>
      <c r="AZ4" s="242"/>
      <c r="BA4" s="242"/>
      <c r="BB4" s="242"/>
      <c r="BC4" s="242"/>
      <c r="BD4" s="242"/>
      <c r="BE4" s="242"/>
      <c r="BF4" s="242"/>
      <c r="BG4" s="242"/>
      <c r="BH4" s="242"/>
      <c r="BI4" s="242"/>
      <c r="BJ4" s="242"/>
      <c r="BK4" s="242"/>
      <c r="BL4" s="242"/>
      <c r="BM4" s="242"/>
      <c r="BN4" s="242"/>
      <c r="BO4" s="242"/>
      <c r="BP4" s="242"/>
      <c r="BQ4" s="242"/>
      <c r="BR4" s="242"/>
      <c r="BS4" s="242"/>
    </row>
    <row r="5" spans="1:78" ht="32.25" customHeight="1" x14ac:dyDescent="0.15">
      <c r="A5" s="164"/>
      <c r="B5" s="164"/>
      <c r="C5" s="165"/>
      <c r="D5" s="165"/>
      <c r="E5" s="165"/>
      <c r="F5" s="165"/>
      <c r="G5" s="165"/>
      <c r="H5" s="165"/>
      <c r="I5" s="165"/>
      <c r="J5" s="166"/>
      <c r="K5" s="166"/>
      <c r="L5" s="166"/>
      <c r="M5" s="167"/>
      <c r="N5" s="167"/>
      <c r="O5" s="167"/>
      <c r="P5" s="168"/>
      <c r="Q5" s="169"/>
      <c r="R5" s="170"/>
      <c r="S5" s="170" t="s">
        <v>106</v>
      </c>
      <c r="T5" s="857">
        <v>30</v>
      </c>
      <c r="U5" s="857"/>
      <c r="V5" s="857"/>
      <c r="W5" s="171" t="s">
        <v>107</v>
      </c>
      <c r="X5" s="171"/>
      <c r="Y5" s="171"/>
      <c r="Z5" s="172"/>
      <c r="AD5" s="858" t="s">
        <v>108</v>
      </c>
      <c r="AE5" s="858"/>
      <c r="AF5" s="858"/>
      <c r="AG5" s="858"/>
      <c r="AH5" s="858"/>
      <c r="AI5" s="858"/>
      <c r="AJ5" s="858"/>
      <c r="AK5" s="858"/>
      <c r="AL5" s="858"/>
      <c r="AM5" s="858"/>
      <c r="AN5" s="858"/>
      <c r="AO5" s="858"/>
      <c r="AP5" s="858"/>
      <c r="AQ5" s="858"/>
      <c r="AR5" s="858"/>
      <c r="AS5" s="858"/>
      <c r="AT5" s="858"/>
      <c r="AU5" s="858"/>
      <c r="AV5" s="858"/>
      <c r="AW5" s="858"/>
      <c r="AX5" s="858"/>
      <c r="AY5" s="858"/>
      <c r="AZ5" s="858"/>
      <c r="BA5" s="858"/>
      <c r="BB5" s="165"/>
      <c r="BC5" s="165"/>
      <c r="BD5" s="165"/>
      <c r="BE5" s="165"/>
      <c r="BF5" s="165"/>
      <c r="BG5" s="165"/>
      <c r="BH5" s="165"/>
      <c r="BI5" s="165"/>
      <c r="BJ5" s="165"/>
      <c r="BK5" s="165"/>
      <c r="BL5" s="165"/>
      <c r="BM5" s="165"/>
      <c r="BN5" s="165"/>
      <c r="BO5" s="165"/>
      <c r="BP5" s="165"/>
      <c r="BQ5" s="165"/>
      <c r="BR5" s="165"/>
      <c r="BS5" s="165"/>
      <c r="BT5" s="164"/>
      <c r="BU5" s="173"/>
      <c r="BV5" s="173"/>
      <c r="BW5" s="173"/>
      <c r="BX5" s="173"/>
      <c r="BY5" s="173"/>
    </row>
    <row r="6" spans="1:78" ht="23.45" customHeight="1" x14ac:dyDescent="0.15">
      <c r="A6" s="174"/>
      <c r="C6" s="859" t="s">
        <v>109</v>
      </c>
      <c r="D6" s="789"/>
      <c r="E6" s="789"/>
      <c r="F6" s="790"/>
      <c r="G6" s="865" t="s">
        <v>110</v>
      </c>
      <c r="H6" s="866"/>
      <c r="I6" s="867"/>
      <c r="J6" s="874" t="s">
        <v>111</v>
      </c>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6"/>
      <c r="AO6" s="883" t="s">
        <v>112</v>
      </c>
      <c r="AP6" s="884"/>
      <c r="AQ6" s="884"/>
      <c r="AR6" s="884"/>
      <c r="AS6" s="884"/>
      <c r="AT6" s="884"/>
      <c r="AU6" s="884"/>
      <c r="AV6" s="885">
        <v>1234567890</v>
      </c>
      <c r="AW6" s="885"/>
      <c r="AX6" s="885"/>
      <c r="AY6" s="885"/>
      <c r="AZ6" s="885"/>
      <c r="BA6" s="885"/>
      <c r="BB6" s="885"/>
      <c r="BC6" s="885"/>
      <c r="BD6" s="885"/>
      <c r="BE6" s="885"/>
      <c r="BF6" s="885"/>
      <c r="BG6" s="885"/>
      <c r="BH6" s="885"/>
      <c r="BI6" s="885"/>
      <c r="BJ6" s="885"/>
      <c r="BK6" s="885"/>
      <c r="BL6" s="885"/>
      <c r="BM6" s="885"/>
      <c r="BN6" s="885"/>
      <c r="BO6" s="885"/>
      <c r="BP6" s="885"/>
      <c r="BQ6" s="885"/>
      <c r="BR6" s="885"/>
      <c r="BS6" s="886"/>
      <c r="BT6" s="164"/>
      <c r="BU6" s="162"/>
      <c r="BV6" s="162"/>
    </row>
    <row r="7" spans="1:78" ht="23.45" customHeight="1" x14ac:dyDescent="0.15">
      <c r="A7" s="174"/>
      <c r="B7" s="174"/>
      <c r="C7" s="860"/>
      <c r="D7" s="861"/>
      <c r="E7" s="861"/>
      <c r="F7" s="862"/>
      <c r="G7" s="868"/>
      <c r="H7" s="869"/>
      <c r="I7" s="870"/>
      <c r="J7" s="877"/>
      <c r="K7" s="878"/>
      <c r="L7" s="878"/>
      <c r="M7" s="878"/>
      <c r="N7" s="878"/>
      <c r="O7" s="878"/>
      <c r="P7" s="878"/>
      <c r="Q7" s="878"/>
      <c r="R7" s="878"/>
      <c r="S7" s="878"/>
      <c r="T7" s="878"/>
      <c r="U7" s="878"/>
      <c r="V7" s="878"/>
      <c r="W7" s="878"/>
      <c r="X7" s="878"/>
      <c r="Y7" s="878"/>
      <c r="Z7" s="878"/>
      <c r="AA7" s="878"/>
      <c r="AB7" s="878"/>
      <c r="AC7" s="878"/>
      <c r="AD7" s="878"/>
      <c r="AE7" s="878"/>
      <c r="AF7" s="878"/>
      <c r="AG7" s="878"/>
      <c r="AH7" s="878"/>
      <c r="AI7" s="878"/>
      <c r="AJ7" s="878"/>
      <c r="AK7" s="878"/>
      <c r="AL7" s="878"/>
      <c r="AM7" s="878"/>
      <c r="AN7" s="879"/>
      <c r="AO7" s="892"/>
      <c r="AP7" s="893"/>
      <c r="AQ7" s="893"/>
      <c r="AR7" s="893"/>
      <c r="AS7" s="893"/>
      <c r="AT7" s="893"/>
      <c r="AU7" s="893"/>
      <c r="AV7" s="887"/>
      <c r="AW7" s="887"/>
      <c r="AX7" s="887"/>
      <c r="AY7" s="887"/>
      <c r="AZ7" s="887"/>
      <c r="BA7" s="887"/>
      <c r="BB7" s="887"/>
      <c r="BC7" s="887"/>
      <c r="BD7" s="887"/>
      <c r="BE7" s="887"/>
      <c r="BF7" s="887"/>
      <c r="BG7" s="887"/>
      <c r="BH7" s="887"/>
      <c r="BI7" s="887"/>
      <c r="BJ7" s="887"/>
      <c r="BK7" s="887"/>
      <c r="BL7" s="887"/>
      <c r="BM7" s="887"/>
      <c r="BN7" s="887"/>
      <c r="BO7" s="887"/>
      <c r="BP7" s="887"/>
      <c r="BQ7" s="887"/>
      <c r="BR7" s="887"/>
      <c r="BS7" s="888"/>
      <c r="BT7" s="164"/>
      <c r="BU7" s="162"/>
      <c r="BV7" s="162"/>
    </row>
    <row r="8" spans="1:78" ht="24" customHeight="1" x14ac:dyDescent="0.15">
      <c r="A8" s="174"/>
      <c r="B8" s="174"/>
      <c r="C8" s="860"/>
      <c r="D8" s="861"/>
      <c r="E8" s="861"/>
      <c r="F8" s="862"/>
      <c r="G8" s="868"/>
      <c r="H8" s="869"/>
      <c r="I8" s="870"/>
      <c r="J8" s="877"/>
      <c r="K8" s="878"/>
      <c r="L8" s="878"/>
      <c r="M8" s="878"/>
      <c r="N8" s="878"/>
      <c r="O8" s="878"/>
      <c r="P8" s="878"/>
      <c r="Q8" s="878"/>
      <c r="R8" s="878"/>
      <c r="S8" s="878"/>
      <c r="T8" s="878"/>
      <c r="U8" s="878"/>
      <c r="V8" s="878"/>
      <c r="W8" s="878"/>
      <c r="X8" s="878"/>
      <c r="Y8" s="878"/>
      <c r="Z8" s="878"/>
      <c r="AA8" s="878"/>
      <c r="AB8" s="878"/>
      <c r="AC8" s="878"/>
      <c r="AD8" s="878"/>
      <c r="AE8" s="878"/>
      <c r="AF8" s="878"/>
      <c r="AG8" s="878"/>
      <c r="AH8" s="878"/>
      <c r="AI8" s="878"/>
      <c r="AJ8" s="878"/>
      <c r="AK8" s="878"/>
      <c r="AL8" s="878"/>
      <c r="AM8" s="878"/>
      <c r="AN8" s="879"/>
      <c r="AO8" s="883" t="s">
        <v>113</v>
      </c>
      <c r="AP8" s="884"/>
      <c r="AQ8" s="884"/>
      <c r="AR8" s="889"/>
      <c r="AS8" s="889"/>
      <c r="AT8" s="175"/>
      <c r="AU8" s="175"/>
      <c r="AV8" s="890" t="s">
        <v>114</v>
      </c>
      <c r="AW8" s="890"/>
      <c r="AX8" s="890"/>
      <c r="AY8" s="890"/>
      <c r="AZ8" s="890"/>
      <c r="BA8" s="890"/>
      <c r="BB8" s="890"/>
      <c r="BC8" s="890"/>
      <c r="BD8" s="890"/>
      <c r="BE8" s="890"/>
      <c r="BF8" s="890"/>
      <c r="BG8" s="890"/>
      <c r="BH8" s="890"/>
      <c r="BI8" s="890"/>
      <c r="BJ8" s="890"/>
      <c r="BK8" s="890"/>
      <c r="BL8" s="890"/>
      <c r="BM8" s="890"/>
      <c r="BN8" s="890"/>
      <c r="BO8" s="890"/>
      <c r="BP8" s="890"/>
      <c r="BQ8" s="890"/>
      <c r="BR8" s="890"/>
      <c r="BS8" s="891"/>
      <c r="BT8" s="164"/>
      <c r="BU8" s="162"/>
      <c r="BV8" s="162"/>
    </row>
    <row r="9" spans="1:78" ht="24.6" customHeight="1" x14ac:dyDescent="0.15">
      <c r="A9" s="174"/>
      <c r="B9" s="174"/>
      <c r="C9" s="863"/>
      <c r="D9" s="861"/>
      <c r="E9" s="861"/>
      <c r="F9" s="862"/>
      <c r="G9" s="868"/>
      <c r="H9" s="869"/>
      <c r="I9" s="870"/>
      <c r="J9" s="877"/>
      <c r="K9" s="878"/>
      <c r="L9" s="878"/>
      <c r="M9" s="878"/>
      <c r="N9" s="878"/>
      <c r="O9" s="878"/>
      <c r="P9" s="878"/>
      <c r="Q9" s="878"/>
      <c r="R9" s="878"/>
      <c r="S9" s="878"/>
      <c r="T9" s="878"/>
      <c r="U9" s="878"/>
      <c r="V9" s="878"/>
      <c r="W9" s="878"/>
      <c r="X9" s="878"/>
      <c r="Y9" s="878"/>
      <c r="Z9" s="878"/>
      <c r="AA9" s="878"/>
      <c r="AB9" s="878"/>
      <c r="AC9" s="878"/>
      <c r="AD9" s="878"/>
      <c r="AE9" s="878"/>
      <c r="AF9" s="878"/>
      <c r="AG9" s="878"/>
      <c r="AH9" s="878"/>
      <c r="AI9" s="878"/>
      <c r="AJ9" s="878"/>
      <c r="AK9" s="878"/>
      <c r="AL9" s="878"/>
      <c r="AM9" s="878"/>
      <c r="AN9" s="879"/>
      <c r="AO9" s="848" t="s">
        <v>115</v>
      </c>
      <c r="AP9" s="849"/>
      <c r="AQ9" s="849"/>
      <c r="AR9" s="853" t="s">
        <v>116</v>
      </c>
      <c r="AS9" s="854"/>
      <c r="AT9" s="854"/>
      <c r="AU9" s="854"/>
      <c r="AV9" s="855" t="s">
        <v>117</v>
      </c>
      <c r="AW9" s="855"/>
      <c r="AX9" s="855"/>
      <c r="AY9" s="855"/>
      <c r="AZ9" s="855"/>
      <c r="BA9" s="855"/>
      <c r="BB9" s="855"/>
      <c r="BC9" s="855"/>
      <c r="BD9" s="855"/>
      <c r="BE9" s="855"/>
      <c r="BF9" s="855"/>
      <c r="BG9" s="238"/>
      <c r="BH9" s="238"/>
      <c r="BI9" s="855" t="s">
        <v>118</v>
      </c>
      <c r="BJ9" s="855"/>
      <c r="BK9" s="855"/>
      <c r="BL9" s="855"/>
      <c r="BM9" s="855"/>
      <c r="BN9" s="855"/>
      <c r="BO9" s="855"/>
      <c r="BP9" s="855"/>
      <c r="BQ9" s="855"/>
      <c r="BR9" s="855"/>
      <c r="BS9" s="856"/>
      <c r="BT9" s="164"/>
      <c r="BU9" s="162"/>
      <c r="BV9" s="162"/>
    </row>
    <row r="10" spans="1:78" ht="41.45" customHeight="1" x14ac:dyDescent="0.15">
      <c r="A10" s="174"/>
      <c r="B10" s="174"/>
      <c r="C10" s="864"/>
      <c r="D10" s="817"/>
      <c r="E10" s="817"/>
      <c r="F10" s="818"/>
      <c r="G10" s="871"/>
      <c r="H10" s="872"/>
      <c r="I10" s="873"/>
      <c r="J10" s="880"/>
      <c r="K10" s="881"/>
      <c r="L10" s="881"/>
      <c r="M10" s="881"/>
      <c r="N10" s="881"/>
      <c r="O10" s="881"/>
      <c r="P10" s="881"/>
      <c r="Q10" s="881"/>
      <c r="R10" s="881"/>
      <c r="S10" s="881"/>
      <c r="T10" s="881"/>
      <c r="U10" s="881"/>
      <c r="V10" s="881"/>
      <c r="W10" s="881"/>
      <c r="X10" s="881"/>
      <c r="Y10" s="881"/>
      <c r="Z10" s="881"/>
      <c r="AA10" s="881"/>
      <c r="AB10" s="881"/>
      <c r="AC10" s="881"/>
      <c r="AD10" s="881"/>
      <c r="AE10" s="881"/>
      <c r="AF10" s="881"/>
      <c r="AG10" s="881"/>
      <c r="AH10" s="881"/>
      <c r="AI10" s="881"/>
      <c r="AJ10" s="881"/>
      <c r="AK10" s="881"/>
      <c r="AL10" s="881"/>
      <c r="AM10" s="881"/>
      <c r="AN10" s="882"/>
      <c r="AO10" s="850"/>
      <c r="AP10" s="851"/>
      <c r="AQ10" s="852"/>
      <c r="AR10" s="237"/>
      <c r="AS10" s="176"/>
      <c r="AT10" s="176"/>
      <c r="AU10" s="176"/>
      <c r="AV10" s="846" t="s">
        <v>216</v>
      </c>
      <c r="AW10" s="846"/>
      <c r="AX10" s="846"/>
      <c r="AY10" s="846"/>
      <c r="AZ10" s="846"/>
      <c r="BA10" s="846"/>
      <c r="BB10" s="846"/>
      <c r="BC10" s="846"/>
      <c r="BD10" s="846"/>
      <c r="BE10" s="846"/>
      <c r="BF10" s="846"/>
      <c r="BG10" s="239"/>
      <c r="BH10" s="239"/>
      <c r="BI10" s="846" t="s">
        <v>119</v>
      </c>
      <c r="BJ10" s="846"/>
      <c r="BK10" s="846"/>
      <c r="BL10" s="846"/>
      <c r="BM10" s="846"/>
      <c r="BN10" s="846"/>
      <c r="BO10" s="846"/>
      <c r="BP10" s="846"/>
      <c r="BQ10" s="846"/>
      <c r="BR10" s="846"/>
      <c r="BS10" s="847"/>
      <c r="BT10" s="164"/>
      <c r="BU10" s="162"/>
      <c r="BV10" s="162"/>
    </row>
    <row r="11" spans="1:78" s="178" customFormat="1" ht="24" customHeight="1" x14ac:dyDescent="0.2">
      <c r="A11" s="174"/>
      <c r="B11" s="174"/>
      <c r="C11" s="838" t="s">
        <v>120</v>
      </c>
      <c r="D11" s="839"/>
      <c r="E11" s="839"/>
      <c r="F11" s="839"/>
      <c r="G11" s="839"/>
      <c r="H11" s="839"/>
      <c r="I11" s="839"/>
      <c r="J11" s="839"/>
      <c r="K11" s="839"/>
      <c r="L11" s="839"/>
      <c r="M11" s="839"/>
      <c r="N11" s="839"/>
      <c r="O11" s="840"/>
      <c r="P11" s="841" t="s">
        <v>121</v>
      </c>
      <c r="Q11" s="842"/>
      <c r="R11" s="842"/>
      <c r="S11" s="842"/>
      <c r="T11" s="842"/>
      <c r="U11" s="842"/>
      <c r="V11" s="842"/>
      <c r="W11" s="842"/>
      <c r="X11" s="842"/>
      <c r="Y11" s="842"/>
      <c r="Z11" s="842"/>
      <c r="AA11" s="842"/>
      <c r="AB11" s="842"/>
      <c r="AC11" s="843"/>
      <c r="AD11" s="844" t="s">
        <v>122</v>
      </c>
      <c r="AE11" s="844"/>
      <c r="AF11" s="844"/>
      <c r="AG11" s="844"/>
      <c r="AH11" s="844"/>
      <c r="AI11" s="844"/>
      <c r="AJ11" s="844"/>
      <c r="AK11" s="844"/>
      <c r="AL11" s="844"/>
      <c r="AM11" s="844"/>
      <c r="AN11" s="844"/>
      <c r="AO11" s="844"/>
      <c r="AP11" s="844"/>
      <c r="AQ11" s="844"/>
      <c r="AR11" s="845" t="s">
        <v>123</v>
      </c>
      <c r="AS11" s="845"/>
      <c r="AT11" s="845"/>
      <c r="AU11" s="845"/>
      <c r="AV11" s="845"/>
      <c r="AW11" s="845"/>
      <c r="AX11" s="845"/>
      <c r="AY11" s="845"/>
      <c r="AZ11" s="845"/>
      <c r="BA11" s="845"/>
      <c r="BB11" s="845"/>
      <c r="BC11" s="845"/>
      <c r="BD11" s="845"/>
      <c r="BE11" s="845"/>
      <c r="BF11" s="844" t="s">
        <v>124</v>
      </c>
      <c r="BG11" s="844"/>
      <c r="BH11" s="844"/>
      <c r="BI11" s="844"/>
      <c r="BJ11" s="844"/>
      <c r="BK11" s="844"/>
      <c r="BL11" s="844"/>
      <c r="BM11" s="844"/>
      <c r="BN11" s="844"/>
      <c r="BO11" s="844"/>
      <c r="BP11" s="844"/>
      <c r="BQ11" s="844"/>
      <c r="BR11" s="844"/>
      <c r="BS11" s="844"/>
      <c r="BT11" s="164"/>
      <c r="BU11" s="162"/>
      <c r="BV11" s="162"/>
      <c r="BW11" s="163"/>
      <c r="BX11" s="163"/>
      <c r="BY11" s="163"/>
      <c r="BZ11" s="177"/>
    </row>
    <row r="12" spans="1:78" ht="24" customHeight="1" x14ac:dyDescent="0.15">
      <c r="A12" s="174"/>
      <c r="B12" s="174"/>
      <c r="C12" s="801" t="s">
        <v>125</v>
      </c>
      <c r="D12" s="802"/>
      <c r="E12" s="802"/>
      <c r="F12" s="802"/>
      <c r="G12" s="802"/>
      <c r="H12" s="802"/>
      <c r="I12" s="802"/>
      <c r="J12" s="802"/>
      <c r="K12" s="802"/>
      <c r="L12" s="802"/>
      <c r="M12" s="802"/>
      <c r="N12" s="802"/>
      <c r="O12" s="803"/>
      <c r="P12" s="807" t="s">
        <v>126</v>
      </c>
      <c r="Q12" s="808"/>
      <c r="R12" s="809"/>
      <c r="S12" s="809"/>
      <c r="T12" s="809"/>
      <c r="U12" s="809"/>
      <c r="V12" s="809"/>
      <c r="W12" s="809"/>
      <c r="X12" s="809"/>
      <c r="Y12" s="809"/>
      <c r="Z12" s="809"/>
      <c r="AA12" s="809"/>
      <c r="AB12" s="730" t="s">
        <v>127</v>
      </c>
      <c r="AC12" s="730"/>
      <c r="AD12" s="810" t="s">
        <v>128</v>
      </c>
      <c r="AE12" s="811"/>
      <c r="AF12" s="811"/>
      <c r="AG12" s="811"/>
      <c r="AH12" s="811"/>
      <c r="AI12" s="811"/>
      <c r="AJ12" s="811"/>
      <c r="AK12" s="811"/>
      <c r="AL12" s="811"/>
      <c r="AM12" s="811"/>
      <c r="AN12" s="811"/>
      <c r="AO12" s="811"/>
      <c r="AP12" s="811"/>
      <c r="AQ12" s="812"/>
      <c r="AR12" s="729" t="s">
        <v>129</v>
      </c>
      <c r="AS12" s="730"/>
      <c r="AT12" s="730"/>
      <c r="AU12" s="730"/>
      <c r="AV12" s="730"/>
      <c r="AW12" s="730"/>
      <c r="AX12" s="730"/>
      <c r="AY12" s="730"/>
      <c r="AZ12" s="730"/>
      <c r="BA12" s="730"/>
      <c r="BB12" s="730"/>
      <c r="BC12" s="730"/>
      <c r="BD12" s="730"/>
      <c r="BE12" s="731"/>
      <c r="BF12" s="179" t="s">
        <v>130</v>
      </c>
      <c r="BG12" s="180"/>
      <c r="BH12" s="800"/>
      <c r="BI12" s="800"/>
      <c r="BJ12" s="800"/>
      <c r="BK12" s="800"/>
      <c r="BL12" s="800"/>
      <c r="BM12" s="800"/>
      <c r="BN12" s="800"/>
      <c r="BO12" s="800"/>
      <c r="BP12" s="800"/>
      <c r="BQ12" s="800"/>
      <c r="BR12" s="730" t="s">
        <v>129</v>
      </c>
      <c r="BS12" s="731"/>
      <c r="BT12" s="164"/>
      <c r="BU12" s="162"/>
      <c r="BV12" s="162"/>
    </row>
    <row r="13" spans="1:78" ht="24" x14ac:dyDescent="0.15">
      <c r="A13" s="174"/>
      <c r="B13" s="174"/>
      <c r="C13" s="804"/>
      <c r="D13" s="805"/>
      <c r="E13" s="805"/>
      <c r="F13" s="805"/>
      <c r="G13" s="805"/>
      <c r="H13" s="805"/>
      <c r="I13" s="805"/>
      <c r="J13" s="805"/>
      <c r="K13" s="805"/>
      <c r="L13" s="805"/>
      <c r="M13" s="805"/>
      <c r="N13" s="805"/>
      <c r="O13" s="806"/>
      <c r="P13" s="722"/>
      <c r="Q13" s="723"/>
      <c r="R13" s="723"/>
      <c r="S13" s="723"/>
      <c r="T13" s="723"/>
      <c r="U13" s="723"/>
      <c r="V13" s="723"/>
      <c r="W13" s="723"/>
      <c r="X13" s="723"/>
      <c r="Y13" s="723"/>
      <c r="Z13" s="723"/>
      <c r="AA13" s="723"/>
      <c r="AB13" s="723"/>
      <c r="AC13" s="723"/>
      <c r="AD13" s="722"/>
      <c r="AE13" s="723"/>
      <c r="AF13" s="723"/>
      <c r="AG13" s="723"/>
      <c r="AH13" s="723"/>
      <c r="AI13" s="723"/>
      <c r="AJ13" s="723"/>
      <c r="AK13" s="723"/>
      <c r="AL13" s="723"/>
      <c r="AM13" s="723"/>
      <c r="AN13" s="723"/>
      <c r="AO13" s="723"/>
      <c r="AP13" s="723"/>
      <c r="AQ13" s="724"/>
      <c r="AR13" s="722"/>
      <c r="AS13" s="723"/>
      <c r="AT13" s="723"/>
      <c r="AU13" s="723"/>
      <c r="AV13" s="723"/>
      <c r="AW13" s="723"/>
      <c r="AX13" s="723"/>
      <c r="AY13" s="723"/>
      <c r="AZ13" s="723"/>
      <c r="BA13" s="723"/>
      <c r="BB13" s="723"/>
      <c r="BC13" s="723"/>
      <c r="BD13" s="723"/>
      <c r="BE13" s="724"/>
      <c r="BF13" s="722"/>
      <c r="BG13" s="723"/>
      <c r="BH13" s="723"/>
      <c r="BI13" s="723"/>
      <c r="BJ13" s="723"/>
      <c r="BK13" s="723"/>
      <c r="BL13" s="723"/>
      <c r="BM13" s="723"/>
      <c r="BN13" s="723"/>
      <c r="BO13" s="723"/>
      <c r="BP13" s="723"/>
      <c r="BQ13" s="723"/>
      <c r="BR13" s="723"/>
      <c r="BS13" s="724"/>
      <c r="BT13" s="164"/>
      <c r="BU13" s="162"/>
      <c r="BV13" s="162"/>
    </row>
    <row r="14" spans="1:78" s="178" customFormat="1" ht="16.899999999999999" customHeight="1" x14ac:dyDescent="0.2">
      <c r="A14" s="174"/>
      <c r="B14" s="174"/>
      <c r="C14" s="821" t="s">
        <v>131</v>
      </c>
      <c r="D14" s="822"/>
      <c r="E14" s="822"/>
      <c r="F14" s="822"/>
      <c r="G14" s="822"/>
      <c r="H14" s="822"/>
      <c r="I14" s="822"/>
      <c r="J14" s="822"/>
      <c r="K14" s="822"/>
      <c r="L14" s="822"/>
      <c r="M14" s="822"/>
      <c r="N14" s="823"/>
      <c r="O14" s="821" t="s">
        <v>132</v>
      </c>
      <c r="P14" s="822"/>
      <c r="Q14" s="822"/>
      <c r="R14" s="822"/>
      <c r="S14" s="822"/>
      <c r="T14" s="822"/>
      <c r="U14" s="822"/>
      <c r="V14" s="822"/>
      <c r="W14" s="822"/>
      <c r="X14" s="822"/>
      <c r="Y14" s="822"/>
      <c r="Z14" s="823"/>
      <c r="AA14" s="830" t="s">
        <v>133</v>
      </c>
      <c r="AB14" s="831"/>
      <c r="AC14" s="831"/>
      <c r="AD14" s="831"/>
      <c r="AE14" s="831"/>
      <c r="AF14" s="831"/>
      <c r="AG14" s="831"/>
      <c r="AH14" s="831"/>
      <c r="AI14" s="831"/>
      <c r="AJ14" s="831"/>
      <c r="AK14" s="831"/>
      <c r="AL14" s="831"/>
      <c r="AM14" s="831"/>
      <c r="AN14" s="831"/>
      <c r="AO14" s="831"/>
      <c r="AP14" s="831"/>
      <c r="AQ14" s="831"/>
      <c r="AR14" s="831"/>
      <c r="AS14" s="831"/>
      <c r="AT14" s="831"/>
      <c r="AU14" s="831"/>
      <c r="AV14" s="831"/>
      <c r="AW14" s="831"/>
      <c r="AX14" s="832"/>
      <c r="AY14" s="833" t="s">
        <v>134</v>
      </c>
      <c r="AZ14" s="834"/>
      <c r="BA14" s="834"/>
      <c r="BB14" s="834"/>
      <c r="BC14" s="835" t="s">
        <v>135</v>
      </c>
      <c r="BD14" s="836"/>
      <c r="BE14" s="836"/>
      <c r="BF14" s="836"/>
      <c r="BG14" s="836"/>
      <c r="BH14" s="836"/>
      <c r="BI14" s="836"/>
      <c r="BJ14" s="836"/>
      <c r="BK14" s="836"/>
      <c r="BL14" s="836"/>
      <c r="BM14" s="836"/>
      <c r="BN14" s="837"/>
      <c r="BO14" s="791" t="s">
        <v>136</v>
      </c>
      <c r="BP14" s="792"/>
      <c r="BQ14" s="792"/>
      <c r="BR14" s="792"/>
      <c r="BS14" s="793"/>
      <c r="BT14" s="164"/>
      <c r="BU14" s="162"/>
      <c r="BV14" s="162"/>
      <c r="BW14" s="163"/>
      <c r="BX14" s="163"/>
      <c r="BY14" s="163"/>
      <c r="BZ14" s="177"/>
    </row>
    <row r="15" spans="1:78" s="178" customFormat="1" ht="17.25" x14ac:dyDescent="0.2">
      <c r="A15" s="174"/>
      <c r="B15" s="174"/>
      <c r="C15" s="824"/>
      <c r="D15" s="825"/>
      <c r="E15" s="825"/>
      <c r="F15" s="825"/>
      <c r="G15" s="825"/>
      <c r="H15" s="825"/>
      <c r="I15" s="825"/>
      <c r="J15" s="825"/>
      <c r="K15" s="825"/>
      <c r="L15" s="825"/>
      <c r="M15" s="825"/>
      <c r="N15" s="826"/>
      <c r="O15" s="824"/>
      <c r="P15" s="825"/>
      <c r="Q15" s="825"/>
      <c r="R15" s="825"/>
      <c r="S15" s="825"/>
      <c r="T15" s="825"/>
      <c r="U15" s="825"/>
      <c r="V15" s="825"/>
      <c r="W15" s="825"/>
      <c r="X15" s="825"/>
      <c r="Y15" s="825"/>
      <c r="Z15" s="826"/>
      <c r="AA15" s="816" t="s">
        <v>137</v>
      </c>
      <c r="AB15" s="817"/>
      <c r="AC15" s="817"/>
      <c r="AD15" s="817"/>
      <c r="AE15" s="817"/>
      <c r="AF15" s="817"/>
      <c r="AG15" s="817"/>
      <c r="AH15" s="817"/>
      <c r="AI15" s="817"/>
      <c r="AJ15" s="817"/>
      <c r="AK15" s="817"/>
      <c r="AL15" s="817"/>
      <c r="AM15" s="817"/>
      <c r="AN15" s="817"/>
      <c r="AO15" s="817"/>
      <c r="AP15" s="817"/>
      <c r="AQ15" s="817"/>
      <c r="AR15" s="817"/>
      <c r="AS15" s="817"/>
      <c r="AT15" s="817"/>
      <c r="AU15" s="817"/>
      <c r="AV15" s="817"/>
      <c r="AW15" s="817"/>
      <c r="AX15" s="818"/>
      <c r="AY15" s="834"/>
      <c r="AZ15" s="834"/>
      <c r="BA15" s="834"/>
      <c r="BB15" s="834"/>
      <c r="BC15" s="819" t="s">
        <v>138</v>
      </c>
      <c r="BD15" s="717"/>
      <c r="BE15" s="717"/>
      <c r="BF15" s="717"/>
      <c r="BG15" s="717"/>
      <c r="BH15" s="717"/>
      <c r="BI15" s="717"/>
      <c r="BJ15" s="717"/>
      <c r="BK15" s="717"/>
      <c r="BL15" s="717"/>
      <c r="BM15" s="717"/>
      <c r="BN15" s="820"/>
      <c r="BO15" s="794"/>
      <c r="BP15" s="795"/>
      <c r="BQ15" s="795"/>
      <c r="BR15" s="795"/>
      <c r="BS15" s="796"/>
      <c r="BT15" s="164"/>
      <c r="BU15" s="162"/>
      <c r="BV15" s="162"/>
      <c r="BW15" s="163"/>
      <c r="BX15" s="163"/>
      <c r="BY15" s="163"/>
      <c r="BZ15" s="177"/>
    </row>
    <row r="16" spans="1:78" s="178" customFormat="1" ht="17.25" x14ac:dyDescent="0.2">
      <c r="A16" s="174"/>
      <c r="B16" s="174"/>
      <c r="C16" s="181"/>
      <c r="D16" s="182"/>
      <c r="E16" s="182"/>
      <c r="F16" s="182"/>
      <c r="G16" s="182"/>
      <c r="H16" s="182"/>
      <c r="I16" s="182"/>
      <c r="J16" s="182"/>
      <c r="K16" s="785" t="s">
        <v>139</v>
      </c>
      <c r="L16" s="786"/>
      <c r="M16" s="786"/>
      <c r="N16" s="787"/>
      <c r="O16" s="827"/>
      <c r="P16" s="828"/>
      <c r="Q16" s="828"/>
      <c r="R16" s="828"/>
      <c r="S16" s="828"/>
      <c r="T16" s="828"/>
      <c r="U16" s="828"/>
      <c r="V16" s="828"/>
      <c r="W16" s="828"/>
      <c r="X16" s="828"/>
      <c r="Y16" s="828"/>
      <c r="Z16" s="829"/>
      <c r="AA16" s="788" t="s">
        <v>140</v>
      </c>
      <c r="AB16" s="789"/>
      <c r="AC16" s="789"/>
      <c r="AD16" s="789"/>
      <c r="AE16" s="789"/>
      <c r="AF16" s="789"/>
      <c r="AG16" s="789"/>
      <c r="AH16" s="788" t="s">
        <v>141</v>
      </c>
      <c r="AI16" s="789"/>
      <c r="AJ16" s="789"/>
      <c r="AK16" s="789"/>
      <c r="AL16" s="789"/>
      <c r="AM16" s="789"/>
      <c r="AN16" s="789"/>
      <c r="AO16" s="789"/>
      <c r="AP16" s="789"/>
      <c r="AQ16" s="790"/>
      <c r="AR16" s="789" t="s">
        <v>142</v>
      </c>
      <c r="AS16" s="789"/>
      <c r="AT16" s="789"/>
      <c r="AU16" s="789"/>
      <c r="AV16" s="789"/>
      <c r="AW16" s="789"/>
      <c r="AX16" s="790"/>
      <c r="AY16" s="834"/>
      <c r="AZ16" s="834"/>
      <c r="BA16" s="834"/>
      <c r="BB16" s="834"/>
      <c r="BC16" s="785" t="s">
        <v>143</v>
      </c>
      <c r="BD16" s="786"/>
      <c r="BE16" s="786"/>
      <c r="BF16" s="786"/>
      <c r="BG16" s="786"/>
      <c r="BH16" s="786"/>
      <c r="BI16" s="786"/>
      <c r="BJ16" s="787"/>
      <c r="BK16" s="813" t="s">
        <v>142</v>
      </c>
      <c r="BL16" s="814"/>
      <c r="BM16" s="814"/>
      <c r="BN16" s="815"/>
      <c r="BO16" s="797"/>
      <c r="BP16" s="798"/>
      <c r="BQ16" s="798"/>
      <c r="BR16" s="798"/>
      <c r="BS16" s="799"/>
      <c r="BT16" s="164"/>
      <c r="BU16" s="162"/>
      <c r="BV16" s="162"/>
      <c r="BW16" s="163"/>
      <c r="BX16" s="163"/>
      <c r="BY16" s="163"/>
      <c r="BZ16" s="177"/>
    </row>
    <row r="17" spans="1:78" ht="16.899999999999999" customHeight="1" x14ac:dyDescent="0.15">
      <c r="A17" s="174"/>
      <c r="B17" s="174"/>
      <c r="C17" s="779" t="s">
        <v>144</v>
      </c>
      <c r="D17" s="780"/>
      <c r="E17" s="780"/>
      <c r="F17" s="781"/>
      <c r="G17" s="779" t="s">
        <v>145</v>
      </c>
      <c r="H17" s="780"/>
      <c r="I17" s="780"/>
      <c r="J17" s="780"/>
      <c r="K17" s="782"/>
      <c r="L17" s="783"/>
      <c r="M17" s="783"/>
      <c r="N17" s="784"/>
      <c r="O17" s="771" t="s">
        <v>128</v>
      </c>
      <c r="P17" s="772"/>
      <c r="Q17" s="772"/>
      <c r="R17" s="772"/>
      <c r="S17" s="772"/>
      <c r="T17" s="772"/>
      <c r="U17" s="772"/>
      <c r="V17" s="772"/>
      <c r="W17" s="772"/>
      <c r="X17" s="772"/>
      <c r="Y17" s="772"/>
      <c r="Z17" s="774"/>
      <c r="AA17" s="771" t="s">
        <v>146</v>
      </c>
      <c r="AB17" s="772"/>
      <c r="AC17" s="772"/>
      <c r="AD17" s="772"/>
      <c r="AE17" s="775" t="s">
        <v>147</v>
      </c>
      <c r="AF17" s="776"/>
      <c r="AG17" s="777"/>
      <c r="AH17" s="772" t="s">
        <v>148</v>
      </c>
      <c r="AI17" s="772"/>
      <c r="AJ17" s="772"/>
      <c r="AK17" s="773" t="s">
        <v>146</v>
      </c>
      <c r="AL17" s="772"/>
      <c r="AM17" s="772"/>
      <c r="AN17" s="774"/>
      <c r="AO17" s="775" t="s">
        <v>147</v>
      </c>
      <c r="AP17" s="776"/>
      <c r="AQ17" s="776"/>
      <c r="AR17" s="771" t="s">
        <v>146</v>
      </c>
      <c r="AS17" s="772"/>
      <c r="AT17" s="772"/>
      <c r="AU17" s="774"/>
      <c r="AV17" s="775" t="s">
        <v>147</v>
      </c>
      <c r="AW17" s="776"/>
      <c r="AX17" s="777"/>
      <c r="AY17" s="778" t="s">
        <v>149</v>
      </c>
      <c r="AZ17" s="778"/>
      <c r="BA17" s="778"/>
      <c r="BB17" s="778"/>
      <c r="BC17" s="771" t="s">
        <v>150</v>
      </c>
      <c r="BD17" s="772"/>
      <c r="BE17" s="772"/>
      <c r="BF17" s="772"/>
      <c r="BG17" s="773" t="s">
        <v>151</v>
      </c>
      <c r="BH17" s="772"/>
      <c r="BI17" s="772"/>
      <c r="BJ17" s="774"/>
      <c r="BK17" s="771" t="s">
        <v>151</v>
      </c>
      <c r="BL17" s="772"/>
      <c r="BM17" s="772"/>
      <c r="BN17" s="774"/>
      <c r="BO17" s="772" t="s">
        <v>151</v>
      </c>
      <c r="BP17" s="772"/>
      <c r="BQ17" s="772"/>
      <c r="BR17" s="772"/>
      <c r="BS17" s="774"/>
      <c r="BT17" s="164"/>
      <c r="BU17" s="162" t="s">
        <v>219</v>
      </c>
      <c r="BV17" s="162">
        <v>1</v>
      </c>
    </row>
    <row r="18" spans="1:78" ht="16.149999999999999" customHeight="1" x14ac:dyDescent="0.15">
      <c r="A18" s="174"/>
      <c r="B18" s="174"/>
      <c r="C18" s="759"/>
      <c r="D18" s="760"/>
      <c r="E18" s="760"/>
      <c r="F18" s="761"/>
      <c r="G18" s="762"/>
      <c r="H18" s="762"/>
      <c r="I18" s="762"/>
      <c r="J18" s="762"/>
      <c r="K18" s="739"/>
      <c r="L18" s="740"/>
      <c r="M18" s="740"/>
      <c r="N18" s="741"/>
      <c r="O18" s="765"/>
      <c r="P18" s="766"/>
      <c r="Q18" s="766"/>
      <c r="R18" s="766"/>
      <c r="S18" s="766"/>
      <c r="T18" s="766"/>
      <c r="U18" s="766"/>
      <c r="V18" s="766"/>
      <c r="W18" s="766"/>
      <c r="X18" s="766"/>
      <c r="Y18" s="766"/>
      <c r="Z18" s="767"/>
      <c r="AA18" s="739"/>
      <c r="AB18" s="740"/>
      <c r="AC18" s="740"/>
      <c r="AD18" s="740"/>
      <c r="AE18" s="750"/>
      <c r="AF18" s="749"/>
      <c r="AG18" s="751"/>
      <c r="AH18" s="740"/>
      <c r="AI18" s="740"/>
      <c r="AJ18" s="740"/>
      <c r="AK18" s="757"/>
      <c r="AL18" s="740"/>
      <c r="AM18" s="740"/>
      <c r="AN18" s="741"/>
      <c r="AO18" s="749"/>
      <c r="AP18" s="749"/>
      <c r="AQ18" s="749"/>
      <c r="AR18" s="739"/>
      <c r="AS18" s="740"/>
      <c r="AT18" s="740"/>
      <c r="AU18" s="741"/>
      <c r="AV18" s="750"/>
      <c r="AW18" s="749"/>
      <c r="AX18" s="751"/>
      <c r="AY18" s="755"/>
      <c r="AZ18" s="755"/>
      <c r="BA18" s="755"/>
      <c r="BB18" s="755"/>
      <c r="BC18" s="739"/>
      <c r="BD18" s="740"/>
      <c r="BE18" s="740"/>
      <c r="BF18" s="740"/>
      <c r="BG18" s="757"/>
      <c r="BH18" s="740"/>
      <c r="BI18" s="740"/>
      <c r="BJ18" s="741"/>
      <c r="BK18" s="739"/>
      <c r="BL18" s="740"/>
      <c r="BM18" s="740"/>
      <c r="BN18" s="741"/>
      <c r="BO18" s="745"/>
      <c r="BP18" s="745"/>
      <c r="BQ18" s="745"/>
      <c r="BR18" s="745"/>
      <c r="BS18" s="746"/>
      <c r="BT18" s="164"/>
      <c r="BU18" s="533" t="s">
        <v>221</v>
      </c>
      <c r="BV18" s="162">
        <v>2</v>
      </c>
    </row>
    <row r="19" spans="1:78" ht="16.899999999999999" customHeight="1" x14ac:dyDescent="0.15">
      <c r="A19" s="174"/>
      <c r="B19" s="174"/>
      <c r="C19" s="742"/>
      <c r="D19" s="743"/>
      <c r="E19" s="743"/>
      <c r="F19" s="744"/>
      <c r="G19" s="763"/>
      <c r="H19" s="763"/>
      <c r="I19" s="763"/>
      <c r="J19" s="763"/>
      <c r="K19" s="764"/>
      <c r="L19" s="743"/>
      <c r="M19" s="743"/>
      <c r="N19" s="744"/>
      <c r="O19" s="768"/>
      <c r="P19" s="769"/>
      <c r="Q19" s="769"/>
      <c r="R19" s="769"/>
      <c r="S19" s="769"/>
      <c r="T19" s="769"/>
      <c r="U19" s="769"/>
      <c r="V19" s="769"/>
      <c r="W19" s="769"/>
      <c r="X19" s="769"/>
      <c r="Y19" s="769"/>
      <c r="Z19" s="770"/>
      <c r="AA19" s="742"/>
      <c r="AB19" s="743"/>
      <c r="AC19" s="743"/>
      <c r="AD19" s="743"/>
      <c r="AE19" s="752"/>
      <c r="AF19" s="753"/>
      <c r="AG19" s="754"/>
      <c r="AH19" s="743"/>
      <c r="AI19" s="743"/>
      <c r="AJ19" s="743"/>
      <c r="AK19" s="758"/>
      <c r="AL19" s="743"/>
      <c r="AM19" s="743"/>
      <c r="AN19" s="744"/>
      <c r="AO19" s="749"/>
      <c r="AP19" s="749"/>
      <c r="AQ19" s="749"/>
      <c r="AR19" s="742"/>
      <c r="AS19" s="743"/>
      <c r="AT19" s="743"/>
      <c r="AU19" s="744"/>
      <c r="AV19" s="752"/>
      <c r="AW19" s="753"/>
      <c r="AX19" s="754"/>
      <c r="AY19" s="756"/>
      <c r="AZ19" s="756"/>
      <c r="BA19" s="756"/>
      <c r="BB19" s="756"/>
      <c r="BC19" s="742"/>
      <c r="BD19" s="743"/>
      <c r="BE19" s="743"/>
      <c r="BF19" s="743"/>
      <c r="BG19" s="758"/>
      <c r="BH19" s="743"/>
      <c r="BI19" s="743"/>
      <c r="BJ19" s="744"/>
      <c r="BK19" s="742"/>
      <c r="BL19" s="743"/>
      <c r="BM19" s="743"/>
      <c r="BN19" s="744"/>
      <c r="BO19" s="747"/>
      <c r="BP19" s="747"/>
      <c r="BQ19" s="747"/>
      <c r="BR19" s="747"/>
      <c r="BS19" s="748"/>
      <c r="BT19" s="164"/>
      <c r="BU19" s="534"/>
      <c r="BV19" s="162">
        <v>3</v>
      </c>
    </row>
    <row r="20" spans="1:78" s="178" customFormat="1" ht="17.45" customHeight="1" x14ac:dyDescent="0.2">
      <c r="A20" s="174"/>
      <c r="B20" s="174"/>
      <c r="C20" s="733" t="s">
        <v>152</v>
      </c>
      <c r="D20" s="734"/>
      <c r="E20" s="734"/>
      <c r="F20" s="734"/>
      <c r="G20" s="734"/>
      <c r="H20" s="734"/>
      <c r="I20" s="734"/>
      <c r="J20" s="734"/>
      <c r="K20" s="734"/>
      <c r="L20" s="734"/>
      <c r="M20" s="734"/>
      <c r="N20" s="734"/>
      <c r="O20" s="734"/>
      <c r="P20" s="734"/>
      <c r="Q20" s="734"/>
      <c r="R20" s="734"/>
      <c r="S20" s="734"/>
      <c r="T20" s="735"/>
      <c r="U20" s="733" t="s">
        <v>153</v>
      </c>
      <c r="V20" s="734"/>
      <c r="W20" s="734"/>
      <c r="X20" s="734"/>
      <c r="Y20" s="734"/>
      <c r="Z20" s="734"/>
      <c r="AA20" s="734"/>
      <c r="AB20" s="734"/>
      <c r="AC20" s="734"/>
      <c r="AD20" s="734"/>
      <c r="AE20" s="734"/>
      <c r="AF20" s="734"/>
      <c r="AG20" s="734"/>
      <c r="AH20" s="734"/>
      <c r="AI20" s="734"/>
      <c r="AJ20" s="734"/>
      <c r="AK20" s="735"/>
      <c r="AL20" s="736" t="s">
        <v>154</v>
      </c>
      <c r="AM20" s="737"/>
      <c r="AN20" s="737"/>
      <c r="AO20" s="737"/>
      <c r="AP20" s="737"/>
      <c r="AQ20" s="737"/>
      <c r="AR20" s="737"/>
      <c r="AS20" s="737"/>
      <c r="AT20" s="737"/>
      <c r="AU20" s="737"/>
      <c r="AV20" s="737"/>
      <c r="AW20" s="737"/>
      <c r="AX20" s="737"/>
      <c r="AY20" s="737"/>
      <c r="AZ20" s="737"/>
      <c r="BA20" s="737"/>
      <c r="BB20" s="738"/>
      <c r="BC20" s="733" t="s">
        <v>155</v>
      </c>
      <c r="BD20" s="734"/>
      <c r="BE20" s="734"/>
      <c r="BF20" s="734"/>
      <c r="BG20" s="734"/>
      <c r="BH20" s="734"/>
      <c r="BI20" s="734"/>
      <c r="BJ20" s="734"/>
      <c r="BK20" s="734"/>
      <c r="BL20" s="734"/>
      <c r="BM20" s="734"/>
      <c r="BN20" s="734"/>
      <c r="BO20" s="734"/>
      <c r="BP20" s="734"/>
      <c r="BQ20" s="734"/>
      <c r="BR20" s="734"/>
      <c r="BS20" s="735"/>
      <c r="BT20" s="164"/>
      <c r="BU20" s="163"/>
      <c r="BV20" s="163">
        <v>4</v>
      </c>
      <c r="BW20" s="163"/>
      <c r="BX20" s="163"/>
      <c r="BY20" s="163"/>
      <c r="BZ20" s="177"/>
    </row>
    <row r="21" spans="1:78" ht="19.899999999999999" customHeight="1" x14ac:dyDescent="0.15">
      <c r="A21" s="174"/>
      <c r="B21" s="174"/>
      <c r="C21" s="725" t="s">
        <v>148</v>
      </c>
      <c r="D21" s="726"/>
      <c r="E21" s="726"/>
      <c r="F21" s="727"/>
      <c r="G21" s="727"/>
      <c r="H21" s="727"/>
      <c r="I21" s="727"/>
      <c r="J21" s="727"/>
      <c r="K21" s="727"/>
      <c r="L21" s="727"/>
      <c r="M21" s="727"/>
      <c r="N21" s="727"/>
      <c r="O21" s="727"/>
      <c r="P21" s="727"/>
      <c r="Q21" s="727"/>
      <c r="R21" s="727"/>
      <c r="S21" s="728" t="s">
        <v>129</v>
      </c>
      <c r="T21" s="728"/>
      <c r="U21" s="729" t="s">
        <v>128</v>
      </c>
      <c r="V21" s="730"/>
      <c r="W21" s="730"/>
      <c r="X21" s="730"/>
      <c r="Y21" s="730"/>
      <c r="Z21" s="730"/>
      <c r="AA21" s="730"/>
      <c r="AB21" s="730"/>
      <c r="AC21" s="730"/>
      <c r="AD21" s="730"/>
      <c r="AE21" s="730"/>
      <c r="AF21" s="730"/>
      <c r="AG21" s="730"/>
      <c r="AH21" s="730"/>
      <c r="AI21" s="730"/>
      <c r="AJ21" s="730"/>
      <c r="AK21" s="730"/>
      <c r="AL21" s="729" t="s">
        <v>128</v>
      </c>
      <c r="AM21" s="730"/>
      <c r="AN21" s="730"/>
      <c r="AO21" s="730"/>
      <c r="AP21" s="730"/>
      <c r="AQ21" s="730"/>
      <c r="AR21" s="730"/>
      <c r="AS21" s="730"/>
      <c r="AT21" s="730"/>
      <c r="AU21" s="730"/>
      <c r="AV21" s="730"/>
      <c r="AW21" s="730"/>
      <c r="AX21" s="730"/>
      <c r="AY21" s="730"/>
      <c r="AZ21" s="730"/>
      <c r="BA21" s="730"/>
      <c r="BB21" s="731"/>
      <c r="BC21" s="728" t="s">
        <v>129</v>
      </c>
      <c r="BD21" s="728"/>
      <c r="BE21" s="728"/>
      <c r="BF21" s="728"/>
      <c r="BG21" s="728"/>
      <c r="BH21" s="728"/>
      <c r="BI21" s="728"/>
      <c r="BJ21" s="728"/>
      <c r="BK21" s="728"/>
      <c r="BL21" s="728"/>
      <c r="BM21" s="728"/>
      <c r="BN21" s="728"/>
      <c r="BO21" s="728"/>
      <c r="BP21" s="728"/>
      <c r="BQ21" s="728"/>
      <c r="BR21" s="728"/>
      <c r="BS21" s="732"/>
      <c r="BT21" s="164"/>
      <c r="BV21" s="163">
        <v>5</v>
      </c>
    </row>
    <row r="22" spans="1:78" ht="24" x14ac:dyDescent="0.15">
      <c r="A22" s="174"/>
      <c r="B22" s="174"/>
      <c r="C22" s="722"/>
      <c r="D22" s="723"/>
      <c r="E22" s="723"/>
      <c r="F22" s="723"/>
      <c r="G22" s="723"/>
      <c r="H22" s="723"/>
      <c r="I22" s="723"/>
      <c r="J22" s="723"/>
      <c r="K22" s="723"/>
      <c r="L22" s="723"/>
      <c r="M22" s="723"/>
      <c r="N22" s="723"/>
      <c r="O22" s="723"/>
      <c r="P22" s="723"/>
      <c r="Q22" s="723"/>
      <c r="R22" s="723"/>
      <c r="S22" s="723"/>
      <c r="T22" s="723"/>
      <c r="U22" s="722"/>
      <c r="V22" s="723"/>
      <c r="W22" s="723"/>
      <c r="X22" s="723"/>
      <c r="Y22" s="723"/>
      <c r="Z22" s="723"/>
      <c r="AA22" s="723"/>
      <c r="AB22" s="723"/>
      <c r="AC22" s="723"/>
      <c r="AD22" s="723"/>
      <c r="AE22" s="723"/>
      <c r="AF22" s="723"/>
      <c r="AG22" s="723"/>
      <c r="AH22" s="723"/>
      <c r="AI22" s="723"/>
      <c r="AJ22" s="723"/>
      <c r="AK22" s="723"/>
      <c r="AL22" s="722"/>
      <c r="AM22" s="723"/>
      <c r="AN22" s="723"/>
      <c r="AO22" s="723"/>
      <c r="AP22" s="723"/>
      <c r="AQ22" s="723"/>
      <c r="AR22" s="723"/>
      <c r="AS22" s="723"/>
      <c r="AT22" s="723"/>
      <c r="AU22" s="723"/>
      <c r="AV22" s="723"/>
      <c r="AW22" s="723"/>
      <c r="AX22" s="723"/>
      <c r="AY22" s="723"/>
      <c r="AZ22" s="723"/>
      <c r="BA22" s="723"/>
      <c r="BB22" s="724"/>
      <c r="BC22" s="723"/>
      <c r="BD22" s="723"/>
      <c r="BE22" s="723"/>
      <c r="BF22" s="723"/>
      <c r="BG22" s="723"/>
      <c r="BH22" s="723"/>
      <c r="BI22" s="723"/>
      <c r="BJ22" s="723"/>
      <c r="BK22" s="723"/>
      <c r="BL22" s="723"/>
      <c r="BM22" s="723"/>
      <c r="BN22" s="723"/>
      <c r="BO22" s="723"/>
      <c r="BP22" s="723"/>
      <c r="BQ22" s="723"/>
      <c r="BR22" s="723"/>
      <c r="BS22" s="724"/>
      <c r="BT22" s="164"/>
    </row>
    <row r="23" spans="1:78" ht="24" customHeight="1" x14ac:dyDescent="0.15">
      <c r="A23" s="185"/>
      <c r="B23" s="185"/>
      <c r="C23" s="186" t="s">
        <v>156</v>
      </c>
      <c r="D23" s="187"/>
      <c r="E23" s="187"/>
      <c r="F23" s="187"/>
      <c r="G23" s="187"/>
      <c r="H23" s="188"/>
      <c r="I23" s="189"/>
      <c r="J23" s="189"/>
      <c r="K23" s="711"/>
      <c r="L23" s="711"/>
      <c r="M23" s="711"/>
      <c r="N23" s="711"/>
      <c r="O23" s="711"/>
      <c r="P23" s="711"/>
      <c r="Q23" s="711"/>
      <c r="R23" s="711"/>
      <c r="S23" s="711"/>
      <c r="T23" s="711"/>
      <c r="U23" s="711"/>
      <c r="V23" s="711"/>
      <c r="W23" s="711"/>
      <c r="X23" s="711"/>
      <c r="Y23" s="711"/>
      <c r="Z23" s="711"/>
      <c r="AA23" s="711"/>
      <c r="AB23" s="711"/>
      <c r="AC23" s="711"/>
      <c r="AD23" s="711"/>
      <c r="AE23" s="711"/>
      <c r="AF23" s="711"/>
      <c r="AG23" s="711"/>
      <c r="AH23" s="711"/>
      <c r="AI23" s="711"/>
      <c r="AJ23" s="711"/>
      <c r="AK23" s="711"/>
      <c r="AL23" s="711"/>
      <c r="AM23" s="711"/>
      <c r="AN23" s="711"/>
      <c r="AO23" s="711"/>
      <c r="AP23" s="711"/>
      <c r="AQ23" s="711"/>
      <c r="AR23" s="711"/>
      <c r="AS23" s="711"/>
      <c r="AT23" s="711"/>
      <c r="AU23" s="711"/>
      <c r="AV23" s="711"/>
      <c r="AW23" s="711"/>
      <c r="AX23" s="711"/>
      <c r="AY23" s="711"/>
      <c r="AZ23" s="711"/>
      <c r="BA23" s="711"/>
      <c r="BB23" s="711"/>
      <c r="BC23" s="711"/>
      <c r="BD23" s="711"/>
      <c r="BE23" s="711"/>
      <c r="BF23" s="711"/>
      <c r="BG23" s="711"/>
      <c r="BH23" s="711"/>
      <c r="BI23" s="711"/>
      <c r="BJ23" s="711"/>
      <c r="BK23" s="711"/>
      <c r="BL23" s="711"/>
      <c r="BM23" s="711"/>
      <c r="BN23" s="711"/>
      <c r="BO23" s="711"/>
      <c r="BP23" s="711"/>
      <c r="BQ23" s="711"/>
      <c r="BR23" s="711"/>
      <c r="BS23" s="712"/>
      <c r="BT23" s="164"/>
      <c r="BU23" s="162"/>
      <c r="BV23" s="162"/>
      <c r="BW23" s="173"/>
      <c r="BX23" s="173"/>
      <c r="BY23" s="173"/>
    </row>
    <row r="24" spans="1:78" ht="17.25" x14ac:dyDescent="0.15">
      <c r="A24" s="185"/>
      <c r="B24" s="185"/>
      <c r="C24" s="191"/>
      <c r="D24" s="717"/>
      <c r="E24" s="717"/>
      <c r="F24" s="717"/>
      <c r="G24" s="717"/>
      <c r="H24" s="717"/>
      <c r="I24" s="717"/>
      <c r="J24" s="192"/>
      <c r="K24" s="713"/>
      <c r="L24" s="713"/>
      <c r="M24" s="713"/>
      <c r="N24" s="713"/>
      <c r="O24" s="713"/>
      <c r="P24" s="713"/>
      <c r="Q24" s="713"/>
      <c r="R24" s="713"/>
      <c r="S24" s="713"/>
      <c r="T24" s="713"/>
      <c r="U24" s="713"/>
      <c r="V24" s="713"/>
      <c r="W24" s="713"/>
      <c r="X24" s="713"/>
      <c r="Y24" s="713"/>
      <c r="Z24" s="713"/>
      <c r="AA24" s="713"/>
      <c r="AB24" s="713"/>
      <c r="AC24" s="713"/>
      <c r="AD24" s="713"/>
      <c r="AE24" s="713"/>
      <c r="AF24" s="713"/>
      <c r="AG24" s="713"/>
      <c r="AH24" s="713"/>
      <c r="AI24" s="713"/>
      <c r="AJ24" s="713"/>
      <c r="AK24" s="713"/>
      <c r="AL24" s="713"/>
      <c r="AM24" s="713"/>
      <c r="AN24" s="713"/>
      <c r="AO24" s="713"/>
      <c r="AP24" s="713"/>
      <c r="AQ24" s="713"/>
      <c r="AR24" s="713"/>
      <c r="AS24" s="713"/>
      <c r="AT24" s="713"/>
      <c r="AU24" s="713"/>
      <c r="AV24" s="713"/>
      <c r="AW24" s="713"/>
      <c r="AX24" s="713"/>
      <c r="AY24" s="713"/>
      <c r="AZ24" s="713"/>
      <c r="BA24" s="713"/>
      <c r="BB24" s="713"/>
      <c r="BC24" s="713"/>
      <c r="BD24" s="713"/>
      <c r="BE24" s="713"/>
      <c r="BF24" s="713"/>
      <c r="BG24" s="713"/>
      <c r="BH24" s="713"/>
      <c r="BI24" s="713"/>
      <c r="BJ24" s="713"/>
      <c r="BK24" s="713"/>
      <c r="BL24" s="713"/>
      <c r="BM24" s="713"/>
      <c r="BN24" s="713"/>
      <c r="BO24" s="713"/>
      <c r="BP24" s="713"/>
      <c r="BQ24" s="713"/>
      <c r="BR24" s="713"/>
      <c r="BS24" s="714"/>
      <c r="BT24" s="164"/>
      <c r="BW24" s="173"/>
      <c r="BX24" s="173"/>
      <c r="BY24" s="173"/>
    </row>
    <row r="25" spans="1:78" ht="18" thickBot="1" x14ac:dyDescent="0.2">
      <c r="A25" s="185"/>
      <c r="B25" s="185"/>
      <c r="C25" s="193"/>
      <c r="D25" s="718"/>
      <c r="E25" s="718"/>
      <c r="F25" s="718"/>
      <c r="G25" s="718"/>
      <c r="H25" s="718"/>
      <c r="I25" s="718"/>
      <c r="J25" s="194"/>
      <c r="K25" s="715"/>
      <c r="L25" s="715"/>
      <c r="M25" s="715"/>
      <c r="N25" s="715"/>
      <c r="O25" s="715"/>
      <c r="P25" s="715"/>
      <c r="Q25" s="715"/>
      <c r="R25" s="715"/>
      <c r="S25" s="715"/>
      <c r="T25" s="715"/>
      <c r="U25" s="715"/>
      <c r="V25" s="715"/>
      <c r="W25" s="715"/>
      <c r="X25" s="715"/>
      <c r="Y25" s="715"/>
      <c r="Z25" s="715"/>
      <c r="AA25" s="715"/>
      <c r="AB25" s="715"/>
      <c r="AC25" s="715"/>
      <c r="AD25" s="715"/>
      <c r="AE25" s="715"/>
      <c r="AF25" s="715"/>
      <c r="AG25" s="715"/>
      <c r="AH25" s="715"/>
      <c r="AI25" s="715"/>
      <c r="AJ25" s="715"/>
      <c r="AK25" s="715"/>
      <c r="AL25" s="715"/>
      <c r="AM25" s="715"/>
      <c r="AN25" s="715"/>
      <c r="AO25" s="715"/>
      <c r="AP25" s="715"/>
      <c r="AQ25" s="715"/>
      <c r="AR25" s="715"/>
      <c r="AS25" s="715"/>
      <c r="AT25" s="715"/>
      <c r="AU25" s="715"/>
      <c r="AV25" s="715"/>
      <c r="AW25" s="715"/>
      <c r="AX25" s="715"/>
      <c r="AY25" s="715"/>
      <c r="AZ25" s="715"/>
      <c r="BA25" s="715"/>
      <c r="BB25" s="715"/>
      <c r="BC25" s="715"/>
      <c r="BD25" s="715"/>
      <c r="BE25" s="715"/>
      <c r="BF25" s="715"/>
      <c r="BG25" s="715"/>
      <c r="BH25" s="715"/>
      <c r="BI25" s="715"/>
      <c r="BJ25" s="715"/>
      <c r="BK25" s="715"/>
      <c r="BL25" s="715"/>
      <c r="BM25" s="715"/>
      <c r="BN25" s="715"/>
      <c r="BO25" s="715"/>
      <c r="BP25" s="715"/>
      <c r="BQ25" s="715"/>
      <c r="BR25" s="715"/>
      <c r="BS25" s="716"/>
      <c r="BT25" s="164"/>
      <c r="BW25" s="173"/>
      <c r="BX25" s="173"/>
      <c r="BY25" s="173"/>
    </row>
    <row r="26" spans="1:78" ht="24" customHeight="1" thickTop="1" x14ac:dyDescent="0.15">
      <c r="A26" s="185"/>
      <c r="B26" s="185"/>
      <c r="C26" s="705" t="s">
        <v>157</v>
      </c>
      <c r="D26" s="706"/>
      <c r="E26" s="706"/>
      <c r="F26" s="707"/>
      <c r="G26" s="683" t="s">
        <v>158</v>
      </c>
      <c r="H26" s="663"/>
      <c r="I26" s="663"/>
      <c r="J26" s="663"/>
      <c r="K26" s="664"/>
      <c r="L26" s="196"/>
      <c r="M26" s="197"/>
      <c r="N26" s="197"/>
      <c r="O26" s="197"/>
      <c r="P26" s="197"/>
      <c r="Q26" s="197"/>
      <c r="R26" s="665" t="s">
        <v>129</v>
      </c>
      <c r="S26" s="665"/>
      <c r="T26" s="683" t="s">
        <v>159</v>
      </c>
      <c r="U26" s="663"/>
      <c r="V26" s="663"/>
      <c r="W26" s="663"/>
      <c r="X26" s="664"/>
      <c r="Y26" s="196"/>
      <c r="Z26" s="197"/>
      <c r="AA26" s="197"/>
      <c r="AB26" s="197"/>
      <c r="AC26" s="197"/>
      <c r="AD26" s="198"/>
      <c r="AE26" s="665" t="s">
        <v>129</v>
      </c>
      <c r="AF26" s="665"/>
      <c r="AG26" s="683" t="s">
        <v>160</v>
      </c>
      <c r="AH26" s="663"/>
      <c r="AI26" s="663"/>
      <c r="AJ26" s="663"/>
      <c r="AK26" s="664"/>
      <c r="AL26" s="196"/>
      <c r="AM26" s="197"/>
      <c r="AN26" s="197"/>
      <c r="AO26" s="197"/>
      <c r="AP26" s="197"/>
      <c r="AQ26" s="197"/>
      <c r="AR26" s="665" t="s">
        <v>129</v>
      </c>
      <c r="AS26" s="665"/>
      <c r="AT26" s="683" t="s">
        <v>161</v>
      </c>
      <c r="AU26" s="663"/>
      <c r="AV26" s="663"/>
      <c r="AW26" s="663"/>
      <c r="AX26" s="664"/>
      <c r="AY26" s="196"/>
      <c r="AZ26" s="197"/>
      <c r="BA26" s="197"/>
      <c r="BB26" s="199"/>
      <c r="BC26" s="199"/>
      <c r="BD26" s="199"/>
      <c r="BE26" s="665" t="s">
        <v>129</v>
      </c>
      <c r="BF26" s="665"/>
      <c r="BG26" s="683" t="s">
        <v>162</v>
      </c>
      <c r="BH26" s="663"/>
      <c r="BI26" s="663"/>
      <c r="BJ26" s="663"/>
      <c r="BK26" s="664"/>
      <c r="BL26" s="196"/>
      <c r="BM26" s="197"/>
      <c r="BN26" s="197"/>
      <c r="BO26" s="197"/>
      <c r="BP26" s="197"/>
      <c r="BQ26" s="197"/>
      <c r="BR26" s="665" t="s">
        <v>129</v>
      </c>
      <c r="BS26" s="666"/>
      <c r="BT26" s="164"/>
      <c r="BU26" s="162"/>
      <c r="BV26" s="162"/>
      <c r="BW26" s="173"/>
      <c r="BX26" s="173"/>
      <c r="BY26" s="173"/>
    </row>
    <row r="27" spans="1:78" ht="24.75" thickBot="1" x14ac:dyDescent="0.2">
      <c r="A27" s="185"/>
      <c r="B27" s="185"/>
      <c r="C27" s="708"/>
      <c r="D27" s="709"/>
      <c r="E27" s="709"/>
      <c r="F27" s="710"/>
      <c r="G27" s="690"/>
      <c r="H27" s="670"/>
      <c r="I27" s="670"/>
      <c r="J27" s="670"/>
      <c r="K27" s="697"/>
      <c r="L27" s="200"/>
      <c r="M27" s="719"/>
      <c r="N27" s="719"/>
      <c r="O27" s="719"/>
      <c r="P27" s="719"/>
      <c r="Q27" s="719"/>
      <c r="R27" s="719"/>
      <c r="S27" s="719"/>
      <c r="T27" s="690"/>
      <c r="U27" s="670"/>
      <c r="V27" s="670"/>
      <c r="W27" s="670"/>
      <c r="X27" s="697"/>
      <c r="Y27" s="200"/>
      <c r="Z27" s="719"/>
      <c r="AA27" s="719"/>
      <c r="AB27" s="719"/>
      <c r="AC27" s="719"/>
      <c r="AD27" s="719"/>
      <c r="AE27" s="719"/>
      <c r="AF27" s="719"/>
      <c r="AG27" s="690"/>
      <c r="AH27" s="670"/>
      <c r="AI27" s="670"/>
      <c r="AJ27" s="670"/>
      <c r="AK27" s="697"/>
      <c r="AL27" s="200"/>
      <c r="AM27" s="720"/>
      <c r="AN27" s="720"/>
      <c r="AO27" s="720"/>
      <c r="AP27" s="720"/>
      <c r="AQ27" s="720"/>
      <c r="AR27" s="720"/>
      <c r="AS27" s="720"/>
      <c r="AT27" s="690"/>
      <c r="AU27" s="670"/>
      <c r="AV27" s="670"/>
      <c r="AW27" s="670"/>
      <c r="AX27" s="697"/>
      <c r="AY27" s="200"/>
      <c r="AZ27" s="720"/>
      <c r="BA27" s="720"/>
      <c r="BB27" s="720"/>
      <c r="BC27" s="720"/>
      <c r="BD27" s="720"/>
      <c r="BE27" s="720"/>
      <c r="BF27" s="720"/>
      <c r="BG27" s="690"/>
      <c r="BH27" s="670"/>
      <c r="BI27" s="670"/>
      <c r="BJ27" s="670"/>
      <c r="BK27" s="697"/>
      <c r="BL27" s="201"/>
      <c r="BM27" s="720"/>
      <c r="BN27" s="720"/>
      <c r="BO27" s="720"/>
      <c r="BP27" s="720"/>
      <c r="BQ27" s="720"/>
      <c r="BR27" s="720"/>
      <c r="BS27" s="721"/>
      <c r="BT27" s="164"/>
      <c r="BU27" s="162"/>
      <c r="BV27" s="162"/>
      <c r="BW27" s="173"/>
      <c r="BX27" s="173"/>
      <c r="BY27" s="173"/>
    </row>
    <row r="28" spans="1:78" ht="15.75" customHeight="1" thickTop="1" x14ac:dyDescent="0.15">
      <c r="A28" s="185"/>
      <c r="B28" s="185"/>
      <c r="C28" s="667" t="s">
        <v>163</v>
      </c>
      <c r="D28" s="663"/>
      <c r="E28" s="663"/>
      <c r="F28" s="663"/>
      <c r="G28" s="671" t="s">
        <v>164</v>
      </c>
      <c r="H28" s="672"/>
      <c r="I28" s="672"/>
      <c r="J28" s="672"/>
      <c r="K28" s="672"/>
      <c r="L28" s="673"/>
      <c r="M28" s="677"/>
      <c r="N28" s="678"/>
      <c r="O28" s="678"/>
      <c r="P28" s="678"/>
      <c r="Q28" s="678"/>
      <c r="R28" s="678"/>
      <c r="S28" s="679"/>
      <c r="T28" s="683" t="s">
        <v>165</v>
      </c>
      <c r="U28" s="663"/>
      <c r="V28" s="663"/>
      <c r="W28" s="663"/>
      <c r="X28" s="663"/>
      <c r="Y28" s="664"/>
      <c r="Z28" s="202"/>
      <c r="AA28" s="202"/>
      <c r="AB28" s="665" t="s">
        <v>166</v>
      </c>
      <c r="AC28" s="665"/>
      <c r="AD28" s="203"/>
      <c r="AE28" s="202"/>
      <c r="AF28" s="665" t="s">
        <v>167</v>
      </c>
      <c r="AG28" s="665"/>
      <c r="AH28" s="203"/>
      <c r="AI28" s="202"/>
      <c r="AJ28" s="665" t="s">
        <v>168</v>
      </c>
      <c r="AK28" s="684"/>
      <c r="AL28" s="683" t="s">
        <v>169</v>
      </c>
      <c r="AM28" s="663"/>
      <c r="AN28" s="663"/>
      <c r="AO28" s="663"/>
      <c r="AP28" s="663"/>
      <c r="AQ28" s="663"/>
      <c r="AR28" s="663"/>
      <c r="AS28" s="657"/>
      <c r="AT28" s="658"/>
      <c r="AU28" s="658"/>
      <c r="AV28" s="658"/>
      <c r="AW28" s="658"/>
      <c r="AX28" s="659"/>
      <c r="AY28" s="663" t="s">
        <v>170</v>
      </c>
      <c r="AZ28" s="663"/>
      <c r="BA28" s="663"/>
      <c r="BB28" s="663"/>
      <c r="BC28" s="663"/>
      <c r="BD28" s="663"/>
      <c r="BE28" s="664"/>
      <c r="BF28" s="197"/>
      <c r="BG28" s="197"/>
      <c r="BH28" s="197"/>
      <c r="BI28" s="197"/>
      <c r="BJ28" s="197"/>
      <c r="BK28" s="197"/>
      <c r="BL28" s="197"/>
      <c r="BM28" s="197"/>
      <c r="BN28" s="202"/>
      <c r="BO28" s="202"/>
      <c r="BP28" s="202"/>
      <c r="BQ28" s="202"/>
      <c r="BR28" s="665" t="s">
        <v>129</v>
      </c>
      <c r="BS28" s="666"/>
      <c r="BT28" s="164"/>
      <c r="BU28" s="162"/>
      <c r="BV28" s="243"/>
      <c r="BW28" s="173"/>
      <c r="BX28" s="173"/>
      <c r="BY28" s="173"/>
    </row>
    <row r="29" spans="1:78" ht="27" customHeight="1" x14ac:dyDescent="0.15">
      <c r="A29" s="185"/>
      <c r="B29" s="185"/>
      <c r="C29" s="668"/>
      <c r="D29" s="639"/>
      <c r="E29" s="639"/>
      <c r="F29" s="639"/>
      <c r="G29" s="674"/>
      <c r="H29" s="675"/>
      <c r="I29" s="675"/>
      <c r="J29" s="675"/>
      <c r="K29" s="675"/>
      <c r="L29" s="676"/>
      <c r="M29" s="680"/>
      <c r="N29" s="681"/>
      <c r="O29" s="681"/>
      <c r="P29" s="681"/>
      <c r="Q29" s="681"/>
      <c r="R29" s="681"/>
      <c r="S29" s="682"/>
      <c r="T29" s="641"/>
      <c r="U29" s="642"/>
      <c r="V29" s="642"/>
      <c r="W29" s="642"/>
      <c r="X29" s="642"/>
      <c r="Y29" s="643"/>
      <c r="Z29" s="521"/>
      <c r="AA29" s="522"/>
      <c r="AB29" s="522"/>
      <c r="AC29" s="523"/>
      <c r="AD29" s="524"/>
      <c r="AE29" s="525"/>
      <c r="AF29" s="525"/>
      <c r="AG29" s="526"/>
      <c r="AH29" s="524"/>
      <c r="AI29" s="525"/>
      <c r="AJ29" s="525"/>
      <c r="AK29" s="527"/>
      <c r="AL29" s="641"/>
      <c r="AM29" s="642"/>
      <c r="AN29" s="642"/>
      <c r="AO29" s="642"/>
      <c r="AP29" s="642"/>
      <c r="AQ29" s="642"/>
      <c r="AR29" s="642"/>
      <c r="AS29" s="660"/>
      <c r="AT29" s="661"/>
      <c r="AU29" s="661"/>
      <c r="AV29" s="661"/>
      <c r="AW29" s="661"/>
      <c r="AX29" s="662"/>
      <c r="AY29" s="642"/>
      <c r="AZ29" s="642"/>
      <c r="BA29" s="642"/>
      <c r="BB29" s="642"/>
      <c r="BC29" s="642"/>
      <c r="BD29" s="642"/>
      <c r="BE29" s="643"/>
      <c r="BF29" s="176"/>
      <c r="BG29" s="655"/>
      <c r="BH29" s="655"/>
      <c r="BI29" s="655"/>
      <c r="BJ29" s="655"/>
      <c r="BK29" s="655"/>
      <c r="BL29" s="655"/>
      <c r="BM29" s="655"/>
      <c r="BN29" s="655"/>
      <c r="BO29" s="655"/>
      <c r="BP29" s="655"/>
      <c r="BQ29" s="655"/>
      <c r="BR29" s="655"/>
      <c r="BS29" s="656"/>
      <c r="BT29" s="164"/>
      <c r="BU29" s="162"/>
      <c r="BV29" s="243"/>
      <c r="BW29" s="173"/>
      <c r="BX29" s="173"/>
      <c r="BY29" s="173"/>
    </row>
    <row r="30" spans="1:78" ht="15.75" customHeight="1" x14ac:dyDescent="0.15">
      <c r="A30" s="185"/>
      <c r="B30" s="185"/>
      <c r="C30" s="668"/>
      <c r="D30" s="639"/>
      <c r="E30" s="639"/>
      <c r="F30" s="639"/>
      <c r="G30" s="699" t="s">
        <v>171</v>
      </c>
      <c r="H30" s="700"/>
      <c r="I30" s="700"/>
      <c r="J30" s="700"/>
      <c r="K30" s="700"/>
      <c r="L30" s="701"/>
      <c r="M30" s="204"/>
      <c r="N30" s="192"/>
      <c r="O30" s="192"/>
      <c r="P30" s="192"/>
      <c r="Q30" s="192"/>
      <c r="R30" s="637" t="s">
        <v>129</v>
      </c>
      <c r="S30" s="637"/>
      <c r="T30" s="638" t="s">
        <v>172</v>
      </c>
      <c r="U30" s="639"/>
      <c r="V30" s="639"/>
      <c r="W30" s="639"/>
      <c r="X30" s="639"/>
      <c r="Y30" s="640"/>
      <c r="Z30" s="205"/>
      <c r="AA30" s="205"/>
      <c r="AB30" s="637" t="s">
        <v>166</v>
      </c>
      <c r="AC30" s="637"/>
      <c r="AD30" s="206"/>
      <c r="AE30" s="205"/>
      <c r="AF30" s="637" t="s">
        <v>167</v>
      </c>
      <c r="AG30" s="637"/>
      <c r="AH30" s="206"/>
      <c r="AI30" s="205"/>
      <c r="AJ30" s="637" t="s">
        <v>168</v>
      </c>
      <c r="AK30" s="644"/>
      <c r="AL30" s="638" t="s">
        <v>173</v>
      </c>
      <c r="AM30" s="639"/>
      <c r="AN30" s="639"/>
      <c r="AO30" s="639"/>
      <c r="AP30" s="639"/>
      <c r="AQ30" s="639"/>
      <c r="AR30" s="639"/>
      <c r="AS30" s="691" t="s">
        <v>265</v>
      </c>
      <c r="AT30" s="692"/>
      <c r="AU30" s="692"/>
      <c r="AV30" s="692"/>
      <c r="AW30" s="692"/>
      <c r="AX30" s="693"/>
      <c r="AY30" s="639" t="s">
        <v>174</v>
      </c>
      <c r="AZ30" s="639"/>
      <c r="BA30" s="639"/>
      <c r="BB30" s="639"/>
      <c r="BC30" s="639"/>
      <c r="BD30" s="639"/>
      <c r="BE30" s="640"/>
      <c r="BF30" s="192"/>
      <c r="BG30" s="192"/>
      <c r="BH30" s="192"/>
      <c r="BI30" s="192"/>
      <c r="BJ30" s="192"/>
      <c r="BK30" s="192"/>
      <c r="BL30" s="192"/>
      <c r="BM30" s="192"/>
      <c r="BN30" s="205"/>
      <c r="BO30" s="205"/>
      <c r="BP30" s="205"/>
      <c r="BQ30" s="205"/>
      <c r="BR30" s="637" t="s">
        <v>129</v>
      </c>
      <c r="BS30" s="698"/>
      <c r="BT30" s="164"/>
      <c r="BU30" s="162"/>
      <c r="BV30" s="243"/>
      <c r="BW30" s="173"/>
      <c r="BX30" s="173"/>
      <c r="BY30" s="173"/>
    </row>
    <row r="31" spans="1:78" ht="27" customHeight="1" thickBot="1" x14ac:dyDescent="0.2">
      <c r="A31" s="185"/>
      <c r="B31" s="185"/>
      <c r="C31" s="669"/>
      <c r="D31" s="670"/>
      <c r="E31" s="670"/>
      <c r="F31" s="670"/>
      <c r="G31" s="702"/>
      <c r="H31" s="703"/>
      <c r="I31" s="703"/>
      <c r="J31" s="703"/>
      <c r="K31" s="703"/>
      <c r="L31" s="704"/>
      <c r="M31" s="685"/>
      <c r="N31" s="686"/>
      <c r="O31" s="686"/>
      <c r="P31" s="686"/>
      <c r="Q31" s="686"/>
      <c r="R31" s="686"/>
      <c r="S31" s="687"/>
      <c r="T31" s="690"/>
      <c r="U31" s="670"/>
      <c r="V31" s="670"/>
      <c r="W31" s="670"/>
      <c r="X31" s="670"/>
      <c r="Y31" s="697"/>
      <c r="Z31" s="528" t="s">
        <v>264</v>
      </c>
      <c r="AA31" s="529"/>
      <c r="AB31" s="529"/>
      <c r="AC31" s="530"/>
      <c r="AD31" s="531"/>
      <c r="AE31" s="531"/>
      <c r="AF31" s="531"/>
      <c r="AG31" s="531"/>
      <c r="AH31" s="531"/>
      <c r="AI31" s="531"/>
      <c r="AJ31" s="531"/>
      <c r="AK31" s="532"/>
      <c r="AL31" s="690"/>
      <c r="AM31" s="670"/>
      <c r="AN31" s="670"/>
      <c r="AO31" s="670"/>
      <c r="AP31" s="670"/>
      <c r="AQ31" s="670"/>
      <c r="AR31" s="670"/>
      <c r="AS31" s="694"/>
      <c r="AT31" s="695"/>
      <c r="AU31" s="695"/>
      <c r="AV31" s="695"/>
      <c r="AW31" s="695"/>
      <c r="AX31" s="696"/>
      <c r="AY31" s="670"/>
      <c r="AZ31" s="670"/>
      <c r="BA31" s="670"/>
      <c r="BB31" s="670"/>
      <c r="BC31" s="670"/>
      <c r="BD31" s="670"/>
      <c r="BE31" s="697"/>
      <c r="BF31" s="200"/>
      <c r="BG31" s="688" t="s">
        <v>266</v>
      </c>
      <c r="BH31" s="688"/>
      <c r="BI31" s="688"/>
      <c r="BJ31" s="688"/>
      <c r="BK31" s="688"/>
      <c r="BL31" s="688"/>
      <c r="BM31" s="688"/>
      <c r="BN31" s="688"/>
      <c r="BO31" s="688"/>
      <c r="BP31" s="688"/>
      <c r="BQ31" s="688"/>
      <c r="BR31" s="688"/>
      <c r="BS31" s="689"/>
      <c r="BT31" s="164"/>
      <c r="BU31" s="162"/>
      <c r="BV31" s="243"/>
      <c r="BW31" s="173"/>
      <c r="BX31" s="173"/>
      <c r="BY31" s="173"/>
    </row>
    <row r="32" spans="1:78" ht="24" customHeight="1" thickTop="1" x14ac:dyDescent="0.15">
      <c r="A32" s="185"/>
      <c r="B32" s="185"/>
      <c r="C32" s="645" t="s">
        <v>175</v>
      </c>
      <c r="D32" s="645"/>
      <c r="E32" s="645"/>
      <c r="F32" s="647" t="s">
        <v>176</v>
      </c>
      <c r="G32" s="648"/>
      <c r="H32" s="648"/>
      <c r="I32" s="649"/>
      <c r="J32" s="207"/>
      <c r="K32" s="650"/>
      <c r="L32" s="650"/>
      <c r="M32" s="650"/>
      <c r="N32" s="650"/>
      <c r="O32" s="650"/>
      <c r="P32" s="650"/>
      <c r="Q32" s="650"/>
      <c r="R32" s="207"/>
      <c r="S32" s="207"/>
      <c r="T32" s="651"/>
      <c r="U32" s="651"/>
      <c r="V32" s="651"/>
      <c r="W32" s="651"/>
      <c r="X32" s="651"/>
      <c r="Y32" s="651"/>
      <c r="Z32" s="651"/>
      <c r="AA32" s="208"/>
      <c r="AB32" s="652" t="s">
        <v>177</v>
      </c>
      <c r="AC32" s="653"/>
      <c r="AD32" s="654"/>
      <c r="AE32" s="654"/>
      <c r="AF32" s="654"/>
      <c r="AG32" s="654"/>
      <c r="AH32" s="638" t="s">
        <v>178</v>
      </c>
      <c r="AI32" s="639"/>
      <c r="AJ32" s="639"/>
      <c r="AK32" s="639"/>
      <c r="AL32" s="640"/>
      <c r="AM32" s="204"/>
      <c r="AN32" s="192"/>
      <c r="AO32" s="205"/>
      <c r="AP32" s="205"/>
      <c r="AQ32" s="205"/>
      <c r="AR32" s="637" t="s">
        <v>129</v>
      </c>
      <c r="AS32" s="637"/>
      <c r="AT32" s="638" t="s">
        <v>179</v>
      </c>
      <c r="AU32" s="639"/>
      <c r="AV32" s="639"/>
      <c r="AW32" s="639"/>
      <c r="AX32" s="639"/>
      <c r="AY32" s="640"/>
      <c r="AZ32" s="209"/>
      <c r="BA32" s="204"/>
      <c r="BB32" s="205"/>
      <c r="BC32" s="205"/>
      <c r="BD32" s="205"/>
      <c r="BE32" s="637" t="s">
        <v>129</v>
      </c>
      <c r="BF32" s="637"/>
      <c r="BG32" s="638" t="s">
        <v>180</v>
      </c>
      <c r="BH32" s="639"/>
      <c r="BI32" s="639"/>
      <c r="BJ32" s="639"/>
      <c r="BK32" s="639"/>
      <c r="BL32" s="640"/>
      <c r="BM32" s="210"/>
      <c r="BN32" s="192"/>
      <c r="BO32" s="205"/>
      <c r="BP32" s="205"/>
      <c r="BQ32" s="205"/>
      <c r="BR32" s="637" t="s">
        <v>129</v>
      </c>
      <c r="BS32" s="644"/>
      <c r="BT32" s="164"/>
      <c r="BU32" s="162"/>
      <c r="BV32" s="243"/>
      <c r="BW32" s="173"/>
      <c r="BX32" s="173"/>
      <c r="BY32" s="173"/>
    </row>
    <row r="33" spans="1:77" ht="23.45" customHeight="1" x14ac:dyDescent="0.15">
      <c r="A33" s="185"/>
      <c r="B33" s="185"/>
      <c r="C33" s="646"/>
      <c r="D33" s="646"/>
      <c r="E33" s="646"/>
      <c r="F33" s="584" t="s">
        <v>181</v>
      </c>
      <c r="G33" s="585"/>
      <c r="H33" s="585"/>
      <c r="I33" s="586"/>
      <c r="J33" s="211"/>
      <c r="K33" s="540"/>
      <c r="L33" s="540"/>
      <c r="M33" s="540"/>
      <c r="N33" s="540"/>
      <c r="O33" s="540"/>
      <c r="P33" s="540"/>
      <c r="Q33" s="540"/>
      <c r="R33" s="541"/>
      <c r="S33" s="541"/>
      <c r="T33" s="541"/>
      <c r="U33" s="541"/>
      <c r="V33" s="541"/>
      <c r="W33" s="541"/>
      <c r="X33" s="541"/>
      <c r="Y33" s="541"/>
      <c r="Z33" s="541"/>
      <c r="AA33" s="211"/>
      <c r="AB33" s="611"/>
      <c r="AC33" s="611"/>
      <c r="AD33" s="612"/>
      <c r="AE33" s="612"/>
      <c r="AF33" s="612"/>
      <c r="AG33" s="612"/>
      <c r="AH33" s="638"/>
      <c r="AI33" s="639"/>
      <c r="AJ33" s="639"/>
      <c r="AK33" s="639"/>
      <c r="AL33" s="640"/>
      <c r="AM33" s="629"/>
      <c r="AN33" s="629"/>
      <c r="AO33" s="629"/>
      <c r="AP33" s="629"/>
      <c r="AQ33" s="629"/>
      <c r="AR33" s="629"/>
      <c r="AS33" s="629"/>
      <c r="AT33" s="638"/>
      <c r="AU33" s="639"/>
      <c r="AV33" s="639"/>
      <c r="AW33" s="639"/>
      <c r="AX33" s="639"/>
      <c r="AY33" s="640"/>
      <c r="AZ33" s="629"/>
      <c r="BA33" s="629"/>
      <c r="BB33" s="629"/>
      <c r="BC33" s="629"/>
      <c r="BD33" s="629"/>
      <c r="BE33" s="629"/>
      <c r="BF33" s="629"/>
      <c r="BG33" s="638"/>
      <c r="BH33" s="639"/>
      <c r="BI33" s="639"/>
      <c r="BJ33" s="639"/>
      <c r="BK33" s="639"/>
      <c r="BL33" s="640"/>
      <c r="BM33" s="631"/>
      <c r="BN33" s="632"/>
      <c r="BO33" s="632"/>
      <c r="BP33" s="632"/>
      <c r="BQ33" s="632"/>
      <c r="BR33" s="632"/>
      <c r="BS33" s="633"/>
      <c r="BT33" s="164"/>
      <c r="BU33" s="162"/>
      <c r="BV33" s="243"/>
      <c r="BW33" s="173"/>
      <c r="BX33" s="173"/>
      <c r="BY33" s="173"/>
    </row>
    <row r="34" spans="1:77" ht="18.75" x14ac:dyDescent="0.15">
      <c r="A34" s="185"/>
      <c r="B34" s="185"/>
      <c r="C34" s="646"/>
      <c r="D34" s="646"/>
      <c r="E34" s="646"/>
      <c r="F34" s="587"/>
      <c r="G34" s="588"/>
      <c r="H34" s="588"/>
      <c r="I34" s="588"/>
      <c r="J34" s="569"/>
      <c r="K34" s="625"/>
      <c r="L34" s="625"/>
      <c r="M34" s="625"/>
      <c r="N34" s="625"/>
      <c r="O34" s="625"/>
      <c r="P34" s="625"/>
      <c r="Q34" s="625"/>
      <c r="R34" s="625"/>
      <c r="S34" s="625"/>
      <c r="T34" s="625"/>
      <c r="U34" s="625"/>
      <c r="V34" s="625"/>
      <c r="W34" s="625"/>
      <c r="X34" s="625"/>
      <c r="Y34" s="625"/>
      <c r="Z34" s="625"/>
      <c r="AA34" s="569"/>
      <c r="AB34" s="569"/>
      <c r="AC34" s="569"/>
      <c r="AD34" s="569"/>
      <c r="AE34" s="569"/>
      <c r="AF34" s="569"/>
      <c r="AG34" s="608"/>
      <c r="AH34" s="641"/>
      <c r="AI34" s="642"/>
      <c r="AJ34" s="642"/>
      <c r="AK34" s="642"/>
      <c r="AL34" s="643"/>
      <c r="AM34" s="630"/>
      <c r="AN34" s="630"/>
      <c r="AO34" s="630"/>
      <c r="AP34" s="630"/>
      <c r="AQ34" s="630"/>
      <c r="AR34" s="630"/>
      <c r="AS34" s="630"/>
      <c r="AT34" s="641"/>
      <c r="AU34" s="642"/>
      <c r="AV34" s="642"/>
      <c r="AW34" s="642"/>
      <c r="AX34" s="642"/>
      <c r="AY34" s="643"/>
      <c r="AZ34" s="630"/>
      <c r="BA34" s="630"/>
      <c r="BB34" s="630"/>
      <c r="BC34" s="630"/>
      <c r="BD34" s="630"/>
      <c r="BE34" s="630"/>
      <c r="BF34" s="630"/>
      <c r="BG34" s="641"/>
      <c r="BH34" s="642"/>
      <c r="BI34" s="642"/>
      <c r="BJ34" s="642"/>
      <c r="BK34" s="642"/>
      <c r="BL34" s="643"/>
      <c r="BM34" s="634"/>
      <c r="BN34" s="635"/>
      <c r="BO34" s="635"/>
      <c r="BP34" s="635"/>
      <c r="BQ34" s="635"/>
      <c r="BR34" s="635"/>
      <c r="BS34" s="636"/>
      <c r="BT34" s="164"/>
      <c r="BU34" s="162"/>
      <c r="BV34" s="243"/>
      <c r="BW34" s="173"/>
      <c r="BX34" s="173"/>
      <c r="BY34" s="173"/>
    </row>
    <row r="35" spans="1:77" ht="21.6" customHeight="1" x14ac:dyDescent="0.15">
      <c r="A35" s="185"/>
      <c r="B35" s="185"/>
      <c r="C35" s="576" t="s">
        <v>182</v>
      </c>
      <c r="D35" s="576"/>
      <c r="E35" s="577">
        <v>1</v>
      </c>
      <c r="F35" s="578" t="s">
        <v>176</v>
      </c>
      <c r="G35" s="579"/>
      <c r="H35" s="579"/>
      <c r="I35" s="580"/>
      <c r="J35" s="212"/>
      <c r="K35" s="581"/>
      <c r="L35" s="581"/>
      <c r="M35" s="581"/>
      <c r="N35" s="581"/>
      <c r="O35" s="581"/>
      <c r="P35" s="581"/>
      <c r="Q35" s="581"/>
      <c r="R35" s="212"/>
      <c r="S35" s="212"/>
      <c r="T35" s="582"/>
      <c r="U35" s="582"/>
      <c r="V35" s="582"/>
      <c r="W35" s="582"/>
      <c r="X35" s="582"/>
      <c r="Y35" s="582"/>
      <c r="Z35" s="582"/>
      <c r="AA35" s="214"/>
      <c r="AB35" s="577" t="s">
        <v>177</v>
      </c>
      <c r="AC35" s="583"/>
      <c r="AD35" s="616"/>
      <c r="AE35" s="616"/>
      <c r="AF35" s="616"/>
      <c r="AG35" s="616"/>
      <c r="AH35" s="576" t="s">
        <v>183</v>
      </c>
      <c r="AI35" s="576"/>
      <c r="AJ35" s="577">
        <v>1</v>
      </c>
      <c r="AK35" s="578" t="s">
        <v>176</v>
      </c>
      <c r="AL35" s="579"/>
      <c r="AM35" s="579"/>
      <c r="AN35" s="580"/>
      <c r="AO35" s="212"/>
      <c r="AP35" s="581"/>
      <c r="AQ35" s="581"/>
      <c r="AR35" s="581"/>
      <c r="AS35" s="581"/>
      <c r="AT35" s="581"/>
      <c r="AU35" s="581"/>
      <c r="AV35" s="581"/>
      <c r="AW35" s="212"/>
      <c r="AX35" s="212"/>
      <c r="AY35" s="582"/>
      <c r="AZ35" s="582"/>
      <c r="BA35" s="582"/>
      <c r="BB35" s="582"/>
      <c r="BC35" s="582"/>
      <c r="BD35" s="582"/>
      <c r="BE35" s="582"/>
      <c r="BF35" s="214"/>
      <c r="BG35" s="606" t="s">
        <v>177</v>
      </c>
      <c r="BH35" s="583"/>
      <c r="BI35" s="566"/>
      <c r="BJ35" s="566"/>
      <c r="BK35" s="566"/>
      <c r="BL35" s="566"/>
      <c r="BM35" s="626"/>
      <c r="BN35" s="627"/>
      <c r="BO35" s="627"/>
      <c r="BP35" s="627"/>
      <c r="BQ35" s="627"/>
      <c r="BR35" s="627"/>
      <c r="BS35" s="628"/>
      <c r="BT35" s="164"/>
      <c r="BU35" s="162"/>
      <c r="BV35" s="162"/>
      <c r="BW35" s="173"/>
      <c r="BX35" s="173"/>
      <c r="BY35" s="173"/>
    </row>
    <row r="36" spans="1:77" ht="23.45" customHeight="1" x14ac:dyDescent="0.15">
      <c r="A36" s="185"/>
      <c r="B36" s="185"/>
      <c r="C36" s="576"/>
      <c r="D36" s="576"/>
      <c r="E36" s="577"/>
      <c r="F36" s="584" t="s">
        <v>181</v>
      </c>
      <c r="G36" s="585"/>
      <c r="H36" s="585"/>
      <c r="I36" s="586"/>
      <c r="J36" s="211"/>
      <c r="K36" s="542"/>
      <c r="L36" s="542"/>
      <c r="M36" s="542"/>
      <c r="N36" s="542"/>
      <c r="O36" s="542"/>
      <c r="P36" s="542"/>
      <c r="Q36" s="542"/>
      <c r="R36" s="543"/>
      <c r="S36" s="543"/>
      <c r="T36" s="543"/>
      <c r="U36" s="543"/>
      <c r="V36" s="543"/>
      <c r="W36" s="543"/>
      <c r="X36" s="543"/>
      <c r="Y36" s="543"/>
      <c r="Z36" s="543"/>
      <c r="AA36" s="211"/>
      <c r="AB36" s="583"/>
      <c r="AC36" s="583"/>
      <c r="AD36" s="602"/>
      <c r="AE36" s="602"/>
      <c r="AF36" s="602"/>
      <c r="AG36" s="602"/>
      <c r="AH36" s="576"/>
      <c r="AI36" s="576"/>
      <c r="AJ36" s="577"/>
      <c r="AK36" s="585" t="s">
        <v>181</v>
      </c>
      <c r="AL36" s="585"/>
      <c r="AM36" s="585"/>
      <c r="AN36" s="586"/>
      <c r="AO36" s="211"/>
      <c r="AP36" s="542"/>
      <c r="AQ36" s="542"/>
      <c r="AR36" s="542"/>
      <c r="AS36" s="542"/>
      <c r="AT36" s="542"/>
      <c r="AU36" s="542"/>
      <c r="AV36" s="542"/>
      <c r="AW36" s="543"/>
      <c r="AX36" s="543"/>
      <c r="AY36" s="543"/>
      <c r="AZ36" s="543"/>
      <c r="BA36" s="543"/>
      <c r="BB36" s="543"/>
      <c r="BC36" s="543"/>
      <c r="BD36" s="543"/>
      <c r="BE36" s="543"/>
      <c r="BF36" s="211"/>
      <c r="BG36" s="583"/>
      <c r="BH36" s="583"/>
      <c r="BI36" s="566"/>
      <c r="BJ36" s="566"/>
      <c r="BK36" s="566"/>
      <c r="BL36" s="566"/>
      <c r="BM36" s="613"/>
      <c r="BN36" s="614"/>
      <c r="BO36" s="614"/>
      <c r="BP36" s="614"/>
      <c r="BQ36" s="614"/>
      <c r="BR36" s="614"/>
      <c r="BS36" s="615"/>
      <c r="BT36" s="164"/>
      <c r="BU36" s="162"/>
      <c r="BV36" s="162"/>
      <c r="BW36" s="173"/>
      <c r="BX36" s="173"/>
      <c r="BY36" s="173"/>
    </row>
    <row r="37" spans="1:77" ht="18.75" x14ac:dyDescent="0.15">
      <c r="A37" s="185"/>
      <c r="B37" s="185"/>
      <c r="C37" s="576"/>
      <c r="D37" s="576"/>
      <c r="E37" s="577"/>
      <c r="F37" s="587"/>
      <c r="G37" s="588"/>
      <c r="H37" s="588"/>
      <c r="I37" s="588"/>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608"/>
      <c r="AH37" s="576"/>
      <c r="AI37" s="576"/>
      <c r="AJ37" s="577"/>
      <c r="AK37" s="609"/>
      <c r="AL37" s="588"/>
      <c r="AM37" s="588"/>
      <c r="AN37" s="588"/>
      <c r="AO37" s="588"/>
      <c r="AP37" s="588"/>
      <c r="AQ37" s="588"/>
      <c r="AR37" s="588"/>
      <c r="AS37" s="588"/>
      <c r="AT37" s="588"/>
      <c r="AU37" s="588"/>
      <c r="AV37" s="588"/>
      <c r="AW37" s="588"/>
      <c r="AX37" s="588"/>
      <c r="AY37" s="588"/>
      <c r="AZ37" s="588"/>
      <c r="BA37" s="588"/>
      <c r="BB37" s="588"/>
      <c r="BC37" s="588"/>
      <c r="BD37" s="588"/>
      <c r="BE37" s="588"/>
      <c r="BF37" s="588"/>
      <c r="BG37" s="588"/>
      <c r="BH37" s="588"/>
      <c r="BI37" s="588"/>
      <c r="BJ37" s="588"/>
      <c r="BK37" s="588"/>
      <c r="BL37" s="610"/>
      <c r="BM37" s="613"/>
      <c r="BN37" s="614"/>
      <c r="BO37" s="614"/>
      <c r="BP37" s="614"/>
      <c r="BQ37" s="614"/>
      <c r="BR37" s="614"/>
      <c r="BS37" s="615"/>
      <c r="BT37" s="164"/>
      <c r="BU37" s="162"/>
      <c r="BV37" s="162"/>
      <c r="BW37" s="173"/>
      <c r="BX37" s="173"/>
      <c r="BY37" s="173"/>
    </row>
    <row r="38" spans="1:77" ht="21" customHeight="1" x14ac:dyDescent="0.15">
      <c r="A38" s="185"/>
      <c r="B38" s="185"/>
      <c r="C38" s="576"/>
      <c r="D38" s="576"/>
      <c r="E38" s="577">
        <v>2</v>
      </c>
      <c r="F38" s="578" t="s">
        <v>176</v>
      </c>
      <c r="G38" s="579"/>
      <c r="H38" s="579"/>
      <c r="I38" s="580"/>
      <c r="J38" s="212"/>
      <c r="K38" s="581"/>
      <c r="L38" s="581"/>
      <c r="M38" s="581"/>
      <c r="N38" s="581"/>
      <c r="O38" s="581"/>
      <c r="P38" s="581"/>
      <c r="Q38" s="581"/>
      <c r="R38" s="212"/>
      <c r="S38" s="212"/>
      <c r="T38" s="582"/>
      <c r="U38" s="582"/>
      <c r="V38" s="582"/>
      <c r="W38" s="582"/>
      <c r="X38" s="582"/>
      <c r="Y38" s="582"/>
      <c r="Z38" s="582"/>
      <c r="AA38" s="214"/>
      <c r="AB38" s="606" t="s">
        <v>177</v>
      </c>
      <c r="AC38" s="583"/>
      <c r="AD38" s="616"/>
      <c r="AE38" s="616"/>
      <c r="AF38" s="616"/>
      <c r="AG38" s="616"/>
      <c r="AH38" s="576"/>
      <c r="AI38" s="576"/>
      <c r="AJ38" s="577">
        <v>2</v>
      </c>
      <c r="AK38" s="578" t="s">
        <v>176</v>
      </c>
      <c r="AL38" s="579"/>
      <c r="AM38" s="579"/>
      <c r="AN38" s="580"/>
      <c r="AO38" s="212"/>
      <c r="AP38" s="581"/>
      <c r="AQ38" s="581"/>
      <c r="AR38" s="581"/>
      <c r="AS38" s="581"/>
      <c r="AT38" s="581"/>
      <c r="AU38" s="581"/>
      <c r="AV38" s="581"/>
      <c r="AW38" s="212"/>
      <c r="AX38" s="212"/>
      <c r="AY38" s="582"/>
      <c r="AZ38" s="582"/>
      <c r="BA38" s="582"/>
      <c r="BB38" s="582"/>
      <c r="BC38" s="582"/>
      <c r="BD38" s="582"/>
      <c r="BE38" s="582"/>
      <c r="BF38" s="214"/>
      <c r="BG38" s="606" t="s">
        <v>177</v>
      </c>
      <c r="BH38" s="583"/>
      <c r="BI38" s="566"/>
      <c r="BJ38" s="566"/>
      <c r="BK38" s="566"/>
      <c r="BL38" s="566"/>
      <c r="BM38" s="613"/>
      <c r="BN38" s="614"/>
      <c r="BO38" s="614"/>
      <c r="BP38" s="614"/>
      <c r="BQ38" s="614"/>
      <c r="BR38" s="614"/>
      <c r="BS38" s="615"/>
      <c r="BT38" s="164"/>
      <c r="BU38" s="162"/>
      <c r="BV38" s="162"/>
      <c r="BW38" s="173"/>
      <c r="BX38" s="173"/>
      <c r="BY38" s="173"/>
    </row>
    <row r="39" spans="1:77" ht="23.45" customHeight="1" x14ac:dyDescent="0.15">
      <c r="A39" s="185"/>
      <c r="B39" s="185"/>
      <c r="C39" s="576"/>
      <c r="D39" s="576"/>
      <c r="E39" s="577"/>
      <c r="F39" s="584" t="s">
        <v>181</v>
      </c>
      <c r="G39" s="585"/>
      <c r="H39" s="585"/>
      <c r="I39" s="586"/>
      <c r="J39" s="211"/>
      <c r="K39" s="542"/>
      <c r="L39" s="542"/>
      <c r="M39" s="542"/>
      <c r="N39" s="542"/>
      <c r="O39" s="542"/>
      <c r="P39" s="542"/>
      <c r="Q39" s="542"/>
      <c r="R39" s="543"/>
      <c r="S39" s="543"/>
      <c r="T39" s="543"/>
      <c r="U39" s="543"/>
      <c r="V39" s="543"/>
      <c r="W39" s="543"/>
      <c r="X39" s="543"/>
      <c r="Y39" s="543"/>
      <c r="Z39" s="543"/>
      <c r="AA39" s="211"/>
      <c r="AB39" s="583"/>
      <c r="AC39" s="583"/>
      <c r="AD39" s="602"/>
      <c r="AE39" s="602"/>
      <c r="AF39" s="602"/>
      <c r="AG39" s="602"/>
      <c r="AH39" s="576"/>
      <c r="AI39" s="576"/>
      <c r="AJ39" s="577"/>
      <c r="AK39" s="585" t="s">
        <v>181</v>
      </c>
      <c r="AL39" s="585"/>
      <c r="AM39" s="585"/>
      <c r="AN39" s="586"/>
      <c r="AO39" s="211"/>
      <c r="AP39" s="542"/>
      <c r="AQ39" s="542"/>
      <c r="AR39" s="542"/>
      <c r="AS39" s="542"/>
      <c r="AT39" s="542"/>
      <c r="AU39" s="542"/>
      <c r="AV39" s="542"/>
      <c r="AW39" s="543"/>
      <c r="AX39" s="543"/>
      <c r="AY39" s="543"/>
      <c r="AZ39" s="543"/>
      <c r="BA39" s="543"/>
      <c r="BB39" s="543"/>
      <c r="BC39" s="543"/>
      <c r="BD39" s="543"/>
      <c r="BE39" s="543"/>
      <c r="BF39" s="211"/>
      <c r="BG39" s="611"/>
      <c r="BH39" s="611"/>
      <c r="BI39" s="612"/>
      <c r="BJ39" s="612"/>
      <c r="BK39" s="612"/>
      <c r="BL39" s="612"/>
      <c r="BM39" s="215"/>
      <c r="BN39" s="216"/>
      <c r="BO39" s="216"/>
      <c r="BP39" s="216"/>
      <c r="BQ39" s="216"/>
      <c r="BR39" s="216"/>
      <c r="BS39" s="217"/>
      <c r="BT39" s="164"/>
      <c r="BU39" s="162"/>
      <c r="BV39" s="162"/>
      <c r="BW39" s="173"/>
      <c r="BX39" s="173"/>
      <c r="BY39" s="173"/>
    </row>
    <row r="40" spans="1:77" ht="18.75" x14ac:dyDescent="0.15">
      <c r="A40" s="185"/>
      <c r="B40" s="185"/>
      <c r="C40" s="576"/>
      <c r="D40" s="576"/>
      <c r="E40" s="577"/>
      <c r="F40" s="587"/>
      <c r="G40" s="588"/>
      <c r="H40" s="588"/>
      <c r="I40" s="588"/>
      <c r="J40" s="569"/>
      <c r="K40" s="569"/>
      <c r="L40" s="569"/>
      <c r="M40" s="569"/>
      <c r="N40" s="569"/>
      <c r="O40" s="569"/>
      <c r="P40" s="569"/>
      <c r="Q40" s="569"/>
      <c r="R40" s="569"/>
      <c r="S40" s="569"/>
      <c r="T40" s="569"/>
      <c r="U40" s="569"/>
      <c r="V40" s="569"/>
      <c r="W40" s="569"/>
      <c r="X40" s="569"/>
      <c r="Y40" s="569"/>
      <c r="Z40" s="569"/>
      <c r="AA40" s="569"/>
      <c r="AB40" s="569"/>
      <c r="AC40" s="569"/>
      <c r="AD40" s="569"/>
      <c r="AE40" s="569"/>
      <c r="AF40" s="569"/>
      <c r="AG40" s="608"/>
      <c r="AH40" s="576"/>
      <c r="AI40" s="576"/>
      <c r="AJ40" s="577"/>
      <c r="AK40" s="609"/>
      <c r="AL40" s="588"/>
      <c r="AM40" s="588"/>
      <c r="AN40" s="588"/>
      <c r="AO40" s="588"/>
      <c r="AP40" s="588"/>
      <c r="AQ40" s="588"/>
      <c r="AR40" s="588"/>
      <c r="AS40" s="588"/>
      <c r="AT40" s="588"/>
      <c r="AU40" s="588"/>
      <c r="AV40" s="588"/>
      <c r="AW40" s="588"/>
      <c r="AX40" s="588"/>
      <c r="AY40" s="588"/>
      <c r="AZ40" s="588"/>
      <c r="BA40" s="588"/>
      <c r="BB40" s="588"/>
      <c r="BC40" s="588"/>
      <c r="BD40" s="588"/>
      <c r="BE40" s="588"/>
      <c r="BF40" s="588"/>
      <c r="BG40" s="588"/>
      <c r="BH40" s="588"/>
      <c r="BI40" s="588"/>
      <c r="BJ40" s="588"/>
      <c r="BK40" s="588"/>
      <c r="BL40" s="610"/>
      <c r="BM40" s="215"/>
      <c r="BN40" s="216"/>
      <c r="BO40" s="216"/>
      <c r="BP40" s="216"/>
      <c r="BQ40" s="216"/>
      <c r="BR40" s="216"/>
      <c r="BS40" s="217"/>
      <c r="BT40" s="164"/>
      <c r="BU40" s="162"/>
      <c r="BV40" s="162"/>
      <c r="BW40" s="173"/>
      <c r="BX40" s="173"/>
      <c r="BY40" s="173"/>
    </row>
    <row r="41" spans="1:77" ht="21" customHeight="1" x14ac:dyDescent="0.15">
      <c r="A41" s="185"/>
      <c r="B41" s="185"/>
      <c r="C41" s="576"/>
      <c r="D41" s="576"/>
      <c r="E41" s="577">
        <v>3</v>
      </c>
      <c r="F41" s="578" t="s">
        <v>184</v>
      </c>
      <c r="G41" s="579"/>
      <c r="H41" s="579"/>
      <c r="I41" s="580"/>
      <c r="J41" s="212"/>
      <c r="K41" s="581"/>
      <c r="L41" s="581"/>
      <c r="M41" s="581"/>
      <c r="N41" s="581"/>
      <c r="O41" s="581"/>
      <c r="P41" s="581"/>
      <c r="Q41" s="581"/>
      <c r="R41" s="212"/>
      <c r="S41" s="212"/>
      <c r="T41" s="582"/>
      <c r="U41" s="582"/>
      <c r="V41" s="582"/>
      <c r="W41" s="582"/>
      <c r="X41" s="582"/>
      <c r="Y41" s="582"/>
      <c r="Z41" s="582"/>
      <c r="AA41" s="214"/>
      <c r="AB41" s="606" t="s">
        <v>177</v>
      </c>
      <c r="AC41" s="583"/>
      <c r="AD41" s="566"/>
      <c r="AE41" s="566"/>
      <c r="AF41" s="566"/>
      <c r="AG41" s="623"/>
      <c r="AH41" s="576"/>
      <c r="AI41" s="576"/>
      <c r="AJ41" s="577">
        <v>3</v>
      </c>
      <c r="AK41" s="578" t="s">
        <v>184</v>
      </c>
      <c r="AL41" s="579"/>
      <c r="AM41" s="579"/>
      <c r="AN41" s="580"/>
      <c r="AO41" s="212"/>
      <c r="AP41" s="581"/>
      <c r="AQ41" s="581"/>
      <c r="AR41" s="581"/>
      <c r="AS41" s="581"/>
      <c r="AT41" s="581"/>
      <c r="AU41" s="581"/>
      <c r="AV41" s="581"/>
      <c r="AW41" s="212"/>
      <c r="AX41" s="212"/>
      <c r="AY41" s="582"/>
      <c r="AZ41" s="582"/>
      <c r="BA41" s="582"/>
      <c r="BB41" s="582"/>
      <c r="BC41" s="582"/>
      <c r="BD41" s="582"/>
      <c r="BE41" s="582"/>
      <c r="BF41" s="214"/>
      <c r="BG41" s="606" t="s">
        <v>177</v>
      </c>
      <c r="BH41" s="583"/>
      <c r="BI41" s="566"/>
      <c r="BJ41" s="566"/>
      <c r="BK41" s="566"/>
      <c r="BL41" s="566"/>
      <c r="BM41" s="215"/>
      <c r="BN41" s="216"/>
      <c r="BO41" s="216"/>
      <c r="BP41" s="216"/>
      <c r="BQ41" s="216"/>
      <c r="BR41" s="216"/>
      <c r="BS41" s="217"/>
      <c r="BT41" s="164"/>
      <c r="BU41" s="162"/>
      <c r="BV41" s="162"/>
      <c r="BW41" s="173"/>
      <c r="BX41" s="173"/>
      <c r="BY41" s="173"/>
    </row>
    <row r="42" spans="1:77" ht="23.45" customHeight="1" x14ac:dyDescent="0.15">
      <c r="A42" s="185"/>
      <c r="B42" s="185"/>
      <c r="C42" s="576"/>
      <c r="D42" s="576"/>
      <c r="E42" s="577"/>
      <c r="F42" s="584" t="s">
        <v>181</v>
      </c>
      <c r="G42" s="585"/>
      <c r="H42" s="585"/>
      <c r="I42" s="586"/>
      <c r="J42" s="211"/>
      <c r="K42" s="542"/>
      <c r="L42" s="542"/>
      <c r="M42" s="542"/>
      <c r="N42" s="542"/>
      <c r="O42" s="542"/>
      <c r="P42" s="542"/>
      <c r="Q42" s="542"/>
      <c r="R42" s="543"/>
      <c r="S42" s="543"/>
      <c r="T42" s="543"/>
      <c r="U42" s="543"/>
      <c r="V42" s="543"/>
      <c r="W42" s="543"/>
      <c r="X42" s="543"/>
      <c r="Y42" s="543"/>
      <c r="Z42" s="543"/>
      <c r="AA42" s="211"/>
      <c r="AB42" s="611"/>
      <c r="AC42" s="611"/>
      <c r="AD42" s="612"/>
      <c r="AE42" s="612"/>
      <c r="AF42" s="612"/>
      <c r="AG42" s="624"/>
      <c r="AH42" s="576"/>
      <c r="AI42" s="576"/>
      <c r="AJ42" s="577"/>
      <c r="AK42" s="585" t="s">
        <v>181</v>
      </c>
      <c r="AL42" s="585"/>
      <c r="AM42" s="585"/>
      <c r="AN42" s="586"/>
      <c r="AO42" s="211"/>
      <c r="AP42" s="542"/>
      <c r="AQ42" s="542"/>
      <c r="AR42" s="542"/>
      <c r="AS42" s="542"/>
      <c r="AT42" s="542"/>
      <c r="AU42" s="542"/>
      <c r="AV42" s="542"/>
      <c r="AW42" s="543"/>
      <c r="AX42" s="543"/>
      <c r="AY42" s="543"/>
      <c r="AZ42" s="543"/>
      <c r="BA42" s="543"/>
      <c r="BB42" s="543"/>
      <c r="BC42" s="543"/>
      <c r="BD42" s="543"/>
      <c r="BE42" s="543"/>
      <c r="BF42" s="211"/>
      <c r="BG42" s="583"/>
      <c r="BH42" s="583"/>
      <c r="BI42" s="566"/>
      <c r="BJ42" s="566"/>
      <c r="BK42" s="566"/>
      <c r="BL42" s="566"/>
      <c r="BM42" s="617"/>
      <c r="BN42" s="618"/>
      <c r="BO42" s="618"/>
      <c r="BP42" s="618"/>
      <c r="BQ42" s="618"/>
      <c r="BR42" s="618"/>
      <c r="BS42" s="619"/>
      <c r="BT42" s="164"/>
      <c r="BU42" s="162"/>
      <c r="BV42" s="162"/>
      <c r="BW42" s="173"/>
      <c r="BX42" s="173"/>
      <c r="BY42" s="173"/>
    </row>
    <row r="43" spans="1:77" ht="18.75" x14ac:dyDescent="0.15">
      <c r="A43" s="185"/>
      <c r="B43" s="185"/>
      <c r="C43" s="576"/>
      <c r="D43" s="576"/>
      <c r="E43" s="577"/>
      <c r="F43" s="587"/>
      <c r="G43" s="588"/>
      <c r="H43" s="588"/>
      <c r="I43" s="588"/>
      <c r="J43" s="569"/>
      <c r="K43" s="569"/>
      <c r="L43" s="569"/>
      <c r="M43" s="569"/>
      <c r="N43" s="569"/>
      <c r="O43" s="569"/>
      <c r="P43" s="569"/>
      <c r="Q43" s="569"/>
      <c r="R43" s="569"/>
      <c r="S43" s="569"/>
      <c r="T43" s="569"/>
      <c r="U43" s="569"/>
      <c r="V43" s="569"/>
      <c r="W43" s="569"/>
      <c r="X43" s="569"/>
      <c r="Y43" s="569"/>
      <c r="Z43" s="569"/>
      <c r="AA43" s="569"/>
      <c r="AB43" s="569"/>
      <c r="AC43" s="569"/>
      <c r="AD43" s="569"/>
      <c r="AE43" s="569"/>
      <c r="AF43" s="569"/>
      <c r="AG43" s="608"/>
      <c r="AH43" s="576"/>
      <c r="AI43" s="576"/>
      <c r="AJ43" s="577"/>
      <c r="AK43" s="609"/>
      <c r="AL43" s="588"/>
      <c r="AM43" s="588"/>
      <c r="AN43" s="588"/>
      <c r="AO43" s="588"/>
      <c r="AP43" s="588"/>
      <c r="AQ43" s="588"/>
      <c r="AR43" s="588"/>
      <c r="AS43" s="588"/>
      <c r="AT43" s="588"/>
      <c r="AU43" s="588"/>
      <c r="AV43" s="588"/>
      <c r="AW43" s="588"/>
      <c r="AX43" s="588"/>
      <c r="AY43" s="588"/>
      <c r="AZ43" s="588"/>
      <c r="BA43" s="588"/>
      <c r="BB43" s="588"/>
      <c r="BC43" s="588"/>
      <c r="BD43" s="588"/>
      <c r="BE43" s="588"/>
      <c r="BF43" s="588"/>
      <c r="BG43" s="588"/>
      <c r="BH43" s="588"/>
      <c r="BI43" s="588"/>
      <c r="BJ43" s="588"/>
      <c r="BK43" s="588"/>
      <c r="BL43" s="610"/>
      <c r="BM43" s="617"/>
      <c r="BN43" s="618"/>
      <c r="BO43" s="618"/>
      <c r="BP43" s="618"/>
      <c r="BQ43" s="618"/>
      <c r="BR43" s="618"/>
      <c r="BS43" s="619"/>
      <c r="BT43" s="164"/>
      <c r="BU43" s="162"/>
      <c r="BV43" s="162"/>
      <c r="BW43" s="173"/>
      <c r="BX43" s="173"/>
      <c r="BY43" s="173"/>
    </row>
    <row r="44" spans="1:77" ht="21" customHeight="1" x14ac:dyDescent="0.15">
      <c r="A44" s="185"/>
      <c r="B44" s="185"/>
      <c r="C44" s="576"/>
      <c r="D44" s="576"/>
      <c r="E44" s="577">
        <v>4</v>
      </c>
      <c r="F44" s="578" t="s">
        <v>184</v>
      </c>
      <c r="G44" s="579"/>
      <c r="H44" s="579"/>
      <c r="I44" s="580"/>
      <c r="J44" s="218"/>
      <c r="K44" s="581"/>
      <c r="L44" s="581"/>
      <c r="M44" s="581"/>
      <c r="N44" s="581"/>
      <c r="O44" s="581"/>
      <c r="P44" s="581"/>
      <c r="Q44" s="581"/>
      <c r="R44" s="212"/>
      <c r="S44" s="212"/>
      <c r="T44" s="582"/>
      <c r="U44" s="582"/>
      <c r="V44" s="582"/>
      <c r="W44" s="582"/>
      <c r="X44" s="582"/>
      <c r="Y44" s="582"/>
      <c r="Z44" s="582"/>
      <c r="AA44" s="219"/>
      <c r="AB44" s="606" t="s">
        <v>177</v>
      </c>
      <c r="AC44" s="583"/>
      <c r="AD44" s="602"/>
      <c r="AE44" s="602"/>
      <c r="AF44" s="602"/>
      <c r="AG44" s="603"/>
      <c r="AH44" s="576"/>
      <c r="AI44" s="576"/>
      <c r="AJ44" s="577">
        <v>4</v>
      </c>
      <c r="AK44" s="578" t="s">
        <v>176</v>
      </c>
      <c r="AL44" s="579"/>
      <c r="AM44" s="579"/>
      <c r="AN44" s="580"/>
      <c r="AO44" s="220"/>
      <c r="AP44" s="581"/>
      <c r="AQ44" s="581"/>
      <c r="AR44" s="581"/>
      <c r="AS44" s="581"/>
      <c r="AT44" s="581"/>
      <c r="AU44" s="581"/>
      <c r="AV44" s="581"/>
      <c r="AW44" s="212"/>
      <c r="AX44" s="212"/>
      <c r="AY44" s="582"/>
      <c r="AZ44" s="582"/>
      <c r="BA44" s="582"/>
      <c r="BB44" s="582"/>
      <c r="BC44" s="582"/>
      <c r="BD44" s="582"/>
      <c r="BE44" s="582"/>
      <c r="BF44" s="212"/>
      <c r="BG44" s="598" t="s">
        <v>177</v>
      </c>
      <c r="BH44" s="599"/>
      <c r="BI44" s="602"/>
      <c r="BJ44" s="602"/>
      <c r="BK44" s="602"/>
      <c r="BL44" s="603"/>
      <c r="BM44" s="617"/>
      <c r="BN44" s="618"/>
      <c r="BO44" s="618"/>
      <c r="BP44" s="618"/>
      <c r="BQ44" s="618"/>
      <c r="BR44" s="618"/>
      <c r="BS44" s="619"/>
      <c r="BT44" s="164"/>
      <c r="BU44" s="162"/>
      <c r="BV44" s="162"/>
      <c r="BW44" s="173"/>
      <c r="BX44" s="173"/>
      <c r="BY44" s="173"/>
    </row>
    <row r="45" spans="1:77" ht="23.45" customHeight="1" x14ac:dyDescent="0.15">
      <c r="A45" s="185"/>
      <c r="B45" s="185"/>
      <c r="C45" s="576"/>
      <c r="D45" s="576"/>
      <c r="E45" s="577"/>
      <c r="F45" s="584" t="s">
        <v>181</v>
      </c>
      <c r="G45" s="585"/>
      <c r="H45" s="585"/>
      <c r="I45" s="586"/>
      <c r="J45" s="211"/>
      <c r="K45" s="542"/>
      <c r="L45" s="542"/>
      <c r="M45" s="542"/>
      <c r="N45" s="542"/>
      <c r="O45" s="542"/>
      <c r="P45" s="542"/>
      <c r="Q45" s="542"/>
      <c r="R45" s="543"/>
      <c r="S45" s="543"/>
      <c r="T45" s="543"/>
      <c r="U45" s="543"/>
      <c r="V45" s="543"/>
      <c r="W45" s="543"/>
      <c r="X45" s="543"/>
      <c r="Y45" s="543"/>
      <c r="Z45" s="543"/>
      <c r="AA45" s="211"/>
      <c r="AB45" s="607"/>
      <c r="AC45" s="607"/>
      <c r="AD45" s="602"/>
      <c r="AE45" s="602"/>
      <c r="AF45" s="602"/>
      <c r="AG45" s="603"/>
      <c r="AH45" s="576"/>
      <c r="AI45" s="576"/>
      <c r="AJ45" s="577"/>
      <c r="AK45" s="585" t="s">
        <v>181</v>
      </c>
      <c r="AL45" s="585"/>
      <c r="AM45" s="585"/>
      <c r="AN45" s="586"/>
      <c r="AO45" s="211"/>
      <c r="AP45" s="542"/>
      <c r="AQ45" s="542"/>
      <c r="AR45" s="542"/>
      <c r="AS45" s="542"/>
      <c r="AT45" s="542"/>
      <c r="AU45" s="542"/>
      <c r="AV45" s="542"/>
      <c r="AW45" s="543"/>
      <c r="AX45" s="543"/>
      <c r="AY45" s="543"/>
      <c r="AZ45" s="543"/>
      <c r="BA45" s="543"/>
      <c r="BB45" s="543"/>
      <c r="BC45" s="543"/>
      <c r="BD45" s="543"/>
      <c r="BE45" s="543"/>
      <c r="BF45" s="211"/>
      <c r="BG45" s="600"/>
      <c r="BH45" s="601"/>
      <c r="BI45" s="604"/>
      <c r="BJ45" s="604"/>
      <c r="BK45" s="604"/>
      <c r="BL45" s="605"/>
      <c r="BM45" s="617"/>
      <c r="BN45" s="618"/>
      <c r="BO45" s="618"/>
      <c r="BP45" s="618"/>
      <c r="BQ45" s="618"/>
      <c r="BR45" s="618"/>
      <c r="BS45" s="619"/>
      <c r="BT45" s="164"/>
      <c r="BU45" s="162"/>
      <c r="BV45" s="162"/>
      <c r="BW45" s="173"/>
      <c r="BX45" s="173"/>
      <c r="BY45" s="173"/>
    </row>
    <row r="46" spans="1:77" ht="18.75" x14ac:dyDescent="0.15">
      <c r="C46" s="576"/>
      <c r="D46" s="576"/>
      <c r="E46" s="577"/>
      <c r="F46" s="587"/>
      <c r="G46" s="588"/>
      <c r="H46" s="588"/>
      <c r="I46" s="588"/>
      <c r="J46" s="569"/>
      <c r="K46" s="569"/>
      <c r="L46" s="569"/>
      <c r="M46" s="569"/>
      <c r="N46" s="569"/>
      <c r="O46" s="569"/>
      <c r="P46" s="569"/>
      <c r="Q46" s="569"/>
      <c r="R46" s="569"/>
      <c r="S46" s="569"/>
      <c r="T46" s="569"/>
      <c r="U46" s="569"/>
      <c r="V46" s="569"/>
      <c r="W46" s="569"/>
      <c r="X46" s="569"/>
      <c r="Y46" s="569"/>
      <c r="Z46" s="569"/>
      <c r="AA46" s="569"/>
      <c r="AB46" s="569"/>
      <c r="AC46" s="569"/>
      <c r="AD46" s="569"/>
      <c r="AE46" s="569"/>
      <c r="AF46" s="569"/>
      <c r="AG46" s="608"/>
      <c r="AH46" s="576"/>
      <c r="AI46" s="576"/>
      <c r="AJ46" s="577"/>
      <c r="AK46" s="609"/>
      <c r="AL46" s="588"/>
      <c r="AM46" s="588"/>
      <c r="AN46" s="588"/>
      <c r="AO46" s="588"/>
      <c r="AP46" s="588"/>
      <c r="AQ46" s="588"/>
      <c r="AR46" s="588"/>
      <c r="AS46" s="588"/>
      <c r="AT46" s="588"/>
      <c r="AU46" s="588"/>
      <c r="AV46" s="588"/>
      <c r="AW46" s="588"/>
      <c r="AX46" s="588"/>
      <c r="AY46" s="588"/>
      <c r="AZ46" s="588"/>
      <c r="BA46" s="588"/>
      <c r="BB46" s="588"/>
      <c r="BC46" s="588"/>
      <c r="BD46" s="588"/>
      <c r="BE46" s="588"/>
      <c r="BF46" s="588"/>
      <c r="BG46" s="588"/>
      <c r="BH46" s="588"/>
      <c r="BI46" s="588"/>
      <c r="BJ46" s="588"/>
      <c r="BK46" s="588"/>
      <c r="BL46" s="610"/>
      <c r="BM46" s="620"/>
      <c r="BN46" s="621"/>
      <c r="BO46" s="621"/>
      <c r="BP46" s="621"/>
      <c r="BQ46" s="621"/>
      <c r="BR46" s="621"/>
      <c r="BS46" s="622"/>
      <c r="BT46" s="164"/>
      <c r="BU46" s="162"/>
      <c r="BV46" s="162"/>
      <c r="BW46" s="173"/>
      <c r="BX46" s="173"/>
    </row>
    <row r="47" spans="1:77" ht="24" customHeight="1" x14ac:dyDescent="0.15">
      <c r="C47" s="570" t="s">
        <v>185</v>
      </c>
      <c r="D47" s="571"/>
      <c r="E47" s="571"/>
      <c r="F47" s="572" t="s">
        <v>186</v>
      </c>
      <c r="G47" s="572"/>
      <c r="H47" s="572"/>
      <c r="I47" s="573" t="s">
        <v>187</v>
      </c>
      <c r="J47" s="573"/>
      <c r="K47" s="573"/>
      <c r="L47" s="572" t="s">
        <v>188</v>
      </c>
      <c r="M47" s="572"/>
      <c r="N47" s="572"/>
      <c r="O47" s="574" t="s">
        <v>189</v>
      </c>
      <c r="P47" s="574"/>
      <c r="Q47" s="574"/>
      <c r="R47" s="575" t="s">
        <v>190</v>
      </c>
      <c r="S47" s="575"/>
      <c r="T47" s="575"/>
      <c r="U47" s="575"/>
      <c r="V47" s="575"/>
      <c r="W47" s="575"/>
      <c r="X47" s="553" t="s">
        <v>191</v>
      </c>
      <c r="Y47" s="553"/>
      <c r="Z47" s="553"/>
      <c r="AA47" s="553"/>
      <c r="AB47" s="553"/>
      <c r="AC47" s="553"/>
      <c r="AD47" s="567" t="s">
        <v>192</v>
      </c>
      <c r="AE47" s="567"/>
      <c r="AF47" s="567"/>
      <c r="AG47" s="568" t="s">
        <v>193</v>
      </c>
      <c r="AH47" s="568"/>
      <c r="AI47" s="568"/>
      <c r="AJ47" s="553" t="s">
        <v>194</v>
      </c>
      <c r="AK47" s="553"/>
      <c r="AL47" s="553"/>
      <c r="AM47" s="553"/>
      <c r="AN47" s="553"/>
      <c r="AO47" s="553"/>
      <c r="AP47" s="553"/>
      <c r="AQ47" s="553"/>
      <c r="AR47" s="553"/>
      <c r="AS47" s="553"/>
      <c r="AT47" s="553"/>
      <c r="AU47" s="553"/>
      <c r="AV47" s="553"/>
      <c r="AW47" s="553"/>
      <c r="AX47" s="553"/>
      <c r="AY47" s="553" t="s">
        <v>195</v>
      </c>
      <c r="AZ47" s="553"/>
      <c r="BA47" s="553"/>
      <c r="BB47" s="553"/>
      <c r="BC47" s="553"/>
      <c r="BD47" s="553"/>
      <c r="BE47" s="553"/>
      <c r="BF47" s="553"/>
      <c r="BG47" s="553"/>
      <c r="BH47" s="553"/>
      <c r="BI47" s="553"/>
      <c r="BJ47" s="553"/>
      <c r="BK47" s="553"/>
      <c r="BL47" s="553"/>
      <c r="BM47" s="553"/>
      <c r="BN47" s="553"/>
      <c r="BO47" s="553"/>
      <c r="BP47" s="553"/>
      <c r="BQ47" s="553"/>
      <c r="BR47" s="553"/>
      <c r="BS47" s="553"/>
      <c r="BT47" s="164"/>
      <c r="BU47" s="162"/>
      <c r="BV47" s="162"/>
      <c r="BW47" s="173"/>
      <c r="BX47" s="173"/>
    </row>
    <row r="48" spans="1:77" ht="16.149999999999999" customHeight="1" x14ac:dyDescent="0.15">
      <c r="C48" s="571"/>
      <c r="D48" s="571"/>
      <c r="E48" s="571"/>
      <c r="F48" s="572"/>
      <c r="G48" s="572"/>
      <c r="H48" s="572"/>
      <c r="I48" s="573"/>
      <c r="J48" s="573"/>
      <c r="K48" s="573"/>
      <c r="L48" s="572"/>
      <c r="M48" s="572"/>
      <c r="N48" s="572"/>
      <c r="O48" s="574"/>
      <c r="P48" s="574"/>
      <c r="Q48" s="574"/>
      <c r="R48" s="589" t="s">
        <v>196</v>
      </c>
      <c r="S48" s="590"/>
      <c r="T48" s="591"/>
      <c r="U48" s="589" t="s">
        <v>248</v>
      </c>
      <c r="V48" s="590"/>
      <c r="W48" s="591"/>
      <c r="X48" s="589" t="s">
        <v>197</v>
      </c>
      <c r="Y48" s="590"/>
      <c r="Z48" s="591"/>
      <c r="AA48" s="589" t="s">
        <v>196</v>
      </c>
      <c r="AB48" s="590"/>
      <c r="AC48" s="591"/>
      <c r="AD48" s="567"/>
      <c r="AE48" s="567"/>
      <c r="AF48" s="567"/>
      <c r="AG48" s="568"/>
      <c r="AH48" s="568"/>
      <c r="AI48" s="568"/>
      <c r="AJ48" s="553"/>
      <c r="AK48" s="553"/>
      <c r="AL48" s="553"/>
      <c r="AM48" s="553"/>
      <c r="AN48" s="553"/>
      <c r="AO48" s="553"/>
      <c r="AP48" s="553"/>
      <c r="AQ48" s="553"/>
      <c r="AR48" s="553"/>
      <c r="AS48" s="553"/>
      <c r="AT48" s="553"/>
      <c r="AU48" s="553"/>
      <c r="AV48" s="553"/>
      <c r="AW48" s="553"/>
      <c r="AX48" s="553"/>
      <c r="AY48" s="553"/>
      <c r="AZ48" s="553"/>
      <c r="BA48" s="553"/>
      <c r="BB48" s="553"/>
      <c r="BC48" s="553"/>
      <c r="BD48" s="553"/>
      <c r="BE48" s="553"/>
      <c r="BF48" s="553"/>
      <c r="BG48" s="553"/>
      <c r="BH48" s="553"/>
      <c r="BI48" s="553"/>
      <c r="BJ48" s="553"/>
      <c r="BK48" s="553"/>
      <c r="BL48" s="553"/>
      <c r="BM48" s="553"/>
      <c r="BN48" s="553"/>
      <c r="BO48" s="553"/>
      <c r="BP48" s="553"/>
      <c r="BQ48" s="553"/>
      <c r="BR48" s="553"/>
      <c r="BS48" s="553"/>
      <c r="BT48" s="164"/>
      <c r="BU48" s="162"/>
      <c r="BV48" s="162"/>
      <c r="BW48" s="173"/>
      <c r="BX48" s="173"/>
    </row>
    <row r="49" spans="1:78" ht="16.149999999999999" customHeight="1" x14ac:dyDescent="0.15">
      <c r="B49" s="221"/>
      <c r="C49" s="571"/>
      <c r="D49" s="571"/>
      <c r="E49" s="571"/>
      <c r="F49" s="572"/>
      <c r="G49" s="572"/>
      <c r="H49" s="572"/>
      <c r="I49" s="573"/>
      <c r="J49" s="573"/>
      <c r="K49" s="573"/>
      <c r="L49" s="572"/>
      <c r="M49" s="572"/>
      <c r="N49" s="572"/>
      <c r="O49" s="574"/>
      <c r="P49" s="574"/>
      <c r="Q49" s="574"/>
      <c r="R49" s="592"/>
      <c r="S49" s="593"/>
      <c r="T49" s="594"/>
      <c r="U49" s="592"/>
      <c r="V49" s="593"/>
      <c r="W49" s="594"/>
      <c r="X49" s="592"/>
      <c r="Y49" s="593"/>
      <c r="Z49" s="594"/>
      <c r="AA49" s="592"/>
      <c r="AB49" s="593"/>
      <c r="AC49" s="594"/>
      <c r="AD49" s="567"/>
      <c r="AE49" s="567"/>
      <c r="AF49" s="567"/>
      <c r="AG49" s="568"/>
      <c r="AH49" s="568"/>
      <c r="AI49" s="568"/>
      <c r="AJ49" s="553" t="s">
        <v>198</v>
      </c>
      <c r="AK49" s="553"/>
      <c r="AL49" s="553"/>
      <c r="AM49" s="553" t="s">
        <v>199</v>
      </c>
      <c r="AN49" s="553"/>
      <c r="AO49" s="553"/>
      <c r="AP49" s="553" t="s">
        <v>200</v>
      </c>
      <c r="AQ49" s="553"/>
      <c r="AR49" s="553"/>
      <c r="AS49" s="553" t="s">
        <v>201</v>
      </c>
      <c r="AT49" s="553"/>
      <c r="AU49" s="553"/>
      <c r="AV49" s="553" t="s">
        <v>202</v>
      </c>
      <c r="AW49" s="553"/>
      <c r="AX49" s="553"/>
      <c r="AY49" s="553" t="s">
        <v>203</v>
      </c>
      <c r="AZ49" s="553"/>
      <c r="BA49" s="553"/>
      <c r="BB49" s="553" t="s">
        <v>204</v>
      </c>
      <c r="BC49" s="553"/>
      <c r="BD49" s="553"/>
      <c r="BE49" s="553" t="s">
        <v>205</v>
      </c>
      <c r="BF49" s="553"/>
      <c r="BG49" s="553"/>
      <c r="BH49" s="553" t="s">
        <v>206</v>
      </c>
      <c r="BI49" s="553"/>
      <c r="BJ49" s="553"/>
      <c r="BK49" s="553" t="s">
        <v>207</v>
      </c>
      <c r="BL49" s="553"/>
      <c r="BM49" s="553"/>
      <c r="BN49" s="553" t="s">
        <v>208</v>
      </c>
      <c r="BO49" s="553"/>
      <c r="BP49" s="553"/>
      <c r="BQ49" s="553" t="s">
        <v>202</v>
      </c>
      <c r="BR49" s="553"/>
      <c r="BS49" s="553"/>
      <c r="BT49" s="164"/>
      <c r="BU49" s="162"/>
      <c r="BV49" s="162"/>
      <c r="BW49" s="173"/>
      <c r="BX49" s="173"/>
    </row>
    <row r="50" spans="1:78" x14ac:dyDescent="0.15">
      <c r="A50" s="221"/>
      <c r="B50" s="221"/>
      <c r="C50" s="571"/>
      <c r="D50" s="571"/>
      <c r="E50" s="571"/>
      <c r="F50" s="572"/>
      <c r="G50" s="572"/>
      <c r="H50" s="572"/>
      <c r="I50" s="573"/>
      <c r="J50" s="573"/>
      <c r="K50" s="573"/>
      <c r="L50" s="572"/>
      <c r="M50" s="572"/>
      <c r="N50" s="572"/>
      <c r="O50" s="574"/>
      <c r="P50" s="574"/>
      <c r="Q50" s="574"/>
      <c r="R50" s="595"/>
      <c r="S50" s="596"/>
      <c r="T50" s="597"/>
      <c r="U50" s="595"/>
      <c r="V50" s="596"/>
      <c r="W50" s="597"/>
      <c r="X50" s="595"/>
      <c r="Y50" s="596"/>
      <c r="Z50" s="597"/>
      <c r="AA50" s="595"/>
      <c r="AB50" s="596"/>
      <c r="AC50" s="597"/>
      <c r="AD50" s="567"/>
      <c r="AE50" s="567"/>
      <c r="AF50" s="567"/>
      <c r="AG50" s="568"/>
      <c r="AH50" s="568"/>
      <c r="AI50" s="568"/>
      <c r="AJ50" s="553"/>
      <c r="AK50" s="553"/>
      <c r="AL50" s="553"/>
      <c r="AM50" s="553"/>
      <c r="AN50" s="553"/>
      <c r="AO50" s="553"/>
      <c r="AP50" s="553"/>
      <c r="AQ50" s="553"/>
      <c r="AR50" s="553"/>
      <c r="AS50" s="553"/>
      <c r="AT50" s="553"/>
      <c r="AU50" s="553"/>
      <c r="AV50" s="553"/>
      <c r="AW50" s="553"/>
      <c r="AX50" s="553"/>
      <c r="AY50" s="553"/>
      <c r="AZ50" s="553"/>
      <c r="BA50" s="553"/>
      <c r="BB50" s="553"/>
      <c r="BC50" s="553"/>
      <c r="BD50" s="553"/>
      <c r="BE50" s="553"/>
      <c r="BF50" s="553"/>
      <c r="BG50" s="553"/>
      <c r="BH50" s="553"/>
      <c r="BI50" s="553"/>
      <c r="BJ50" s="553"/>
      <c r="BK50" s="553"/>
      <c r="BL50" s="553"/>
      <c r="BM50" s="553"/>
      <c r="BN50" s="553"/>
      <c r="BO50" s="553"/>
      <c r="BP50" s="553"/>
      <c r="BQ50" s="553"/>
      <c r="BR50" s="553"/>
      <c r="BS50" s="553"/>
      <c r="BT50" s="164"/>
      <c r="BU50" s="162"/>
      <c r="BV50" s="162"/>
      <c r="BW50" s="173"/>
      <c r="BX50" s="173"/>
      <c r="BY50" s="222"/>
    </row>
    <row r="51" spans="1:78" ht="30.75" customHeight="1" x14ac:dyDescent="0.15">
      <c r="A51" s="223"/>
      <c r="B51" s="224"/>
      <c r="C51" s="566"/>
      <c r="D51" s="566"/>
      <c r="E51" s="566"/>
      <c r="F51" s="566"/>
      <c r="G51" s="566"/>
      <c r="H51" s="566"/>
      <c r="I51" s="566"/>
      <c r="J51" s="566"/>
      <c r="K51" s="566"/>
      <c r="L51" s="566"/>
      <c r="M51" s="566"/>
      <c r="N51" s="566"/>
      <c r="O51" s="566"/>
      <c r="P51" s="566"/>
      <c r="Q51" s="566"/>
      <c r="R51" s="565"/>
      <c r="S51" s="565"/>
      <c r="T51" s="565"/>
      <c r="U51" s="565"/>
      <c r="V51" s="565"/>
      <c r="W51" s="565"/>
      <c r="X51" s="565"/>
      <c r="Y51" s="565"/>
      <c r="Z51" s="565"/>
      <c r="AA51" s="565"/>
      <c r="AB51" s="565"/>
      <c r="AC51" s="565"/>
      <c r="AD51" s="565"/>
      <c r="AE51" s="565"/>
      <c r="AF51" s="565"/>
      <c r="AG51" s="565"/>
      <c r="AH51" s="565"/>
      <c r="AI51" s="565"/>
      <c r="AJ51" s="564"/>
      <c r="AK51" s="564"/>
      <c r="AL51" s="564"/>
      <c r="AM51" s="564"/>
      <c r="AN51" s="564"/>
      <c r="AO51" s="564"/>
      <c r="AP51" s="561"/>
      <c r="AQ51" s="561"/>
      <c r="AR51" s="561"/>
      <c r="AS51" s="562"/>
      <c r="AT51" s="562"/>
      <c r="AU51" s="562"/>
      <c r="AV51" s="563"/>
      <c r="AW51" s="563"/>
      <c r="AX51" s="563"/>
      <c r="AY51" s="564"/>
      <c r="AZ51" s="564"/>
      <c r="BA51" s="564"/>
      <c r="BB51" s="564"/>
      <c r="BC51" s="564"/>
      <c r="BD51" s="564"/>
      <c r="BE51" s="557"/>
      <c r="BF51" s="557"/>
      <c r="BG51" s="557"/>
      <c r="BH51" s="557"/>
      <c r="BI51" s="557"/>
      <c r="BJ51" s="557"/>
      <c r="BK51" s="558"/>
      <c r="BL51" s="558"/>
      <c r="BM51" s="558"/>
      <c r="BN51" s="559"/>
      <c r="BO51" s="559"/>
      <c r="BP51" s="559"/>
      <c r="BQ51" s="560"/>
      <c r="BR51" s="560"/>
      <c r="BS51" s="560"/>
      <c r="BT51" s="164"/>
      <c r="BU51" s="162">
        <v>1</v>
      </c>
      <c r="BV51" s="162"/>
      <c r="BW51" s="173"/>
      <c r="BX51" s="173"/>
      <c r="BZ51" s="159"/>
    </row>
    <row r="52" spans="1:78" ht="33.6" customHeight="1" x14ac:dyDescent="0.15">
      <c r="A52" s="223"/>
      <c r="B52" s="224"/>
      <c r="C52" s="554" t="s">
        <v>209</v>
      </c>
      <c r="D52" s="554"/>
      <c r="E52" s="554"/>
      <c r="F52" s="555"/>
      <c r="G52" s="556"/>
      <c r="H52" s="556"/>
      <c r="I52" s="556"/>
      <c r="J52" s="556"/>
      <c r="K52" s="556"/>
      <c r="L52" s="556"/>
      <c r="M52" s="556"/>
      <c r="N52" s="556"/>
      <c r="O52" s="550"/>
      <c r="P52" s="550"/>
      <c r="Q52" s="550"/>
      <c r="R52" s="550"/>
      <c r="S52" s="550"/>
      <c r="T52" s="550"/>
      <c r="U52" s="550"/>
      <c r="V52" s="550"/>
      <c r="W52" s="550"/>
      <c r="X52" s="550"/>
      <c r="Y52" s="550"/>
      <c r="Z52" s="550"/>
      <c r="AA52" s="550"/>
      <c r="AB52" s="550"/>
      <c r="AC52" s="550"/>
      <c r="AD52" s="550"/>
      <c r="AE52" s="550"/>
      <c r="AF52" s="550"/>
      <c r="AG52" s="550"/>
      <c r="AH52" s="550"/>
      <c r="AI52" s="550"/>
      <c r="AJ52" s="550"/>
      <c r="AK52" s="550"/>
      <c r="AL52" s="550"/>
      <c r="AM52" s="550"/>
      <c r="AN52" s="550"/>
      <c r="AO52" s="225"/>
      <c r="AP52" s="226"/>
      <c r="AQ52" s="226"/>
      <c r="AR52" s="226"/>
      <c r="AS52" s="226"/>
      <c r="AT52" s="226"/>
      <c r="AU52" s="226"/>
      <c r="AV52" s="226"/>
      <c r="AW52" s="226"/>
      <c r="AX52" s="226"/>
      <c r="AY52" s="226"/>
      <c r="AZ52" s="226"/>
      <c r="BA52" s="226"/>
      <c r="BB52" s="226"/>
      <c r="BC52" s="226"/>
      <c r="BD52" s="226"/>
      <c r="BE52" s="226"/>
      <c r="BF52" s="226"/>
      <c r="BG52" s="226"/>
      <c r="BH52" s="226"/>
      <c r="BI52" s="227"/>
      <c r="BJ52" s="226"/>
      <c r="BK52" s="226"/>
      <c r="BL52" s="226"/>
      <c r="BM52" s="226"/>
      <c r="BN52" s="226"/>
      <c r="BO52" s="226"/>
      <c r="BP52" s="226"/>
      <c r="BQ52" s="226"/>
      <c r="BR52" s="226"/>
      <c r="BS52" s="228"/>
      <c r="BT52" s="164"/>
      <c r="BU52" s="162"/>
      <c r="BV52" s="162"/>
      <c r="BW52" s="173"/>
      <c r="BX52" s="173"/>
      <c r="BZ52" s="159"/>
    </row>
    <row r="53" spans="1:78" ht="33" customHeight="1" x14ac:dyDescent="0.15">
      <c r="A53" s="223"/>
      <c r="B53" s="224"/>
      <c r="C53" s="554"/>
      <c r="D53" s="554"/>
      <c r="E53" s="554"/>
      <c r="F53" s="551" t="s">
        <v>210</v>
      </c>
      <c r="G53" s="551"/>
      <c r="H53" s="551"/>
      <c r="I53" s="551"/>
      <c r="J53" s="551"/>
      <c r="K53" s="551"/>
      <c r="L53" s="551"/>
      <c r="M53" s="551"/>
      <c r="N53" s="551"/>
      <c r="O53" s="552" t="s">
        <v>211</v>
      </c>
      <c r="P53" s="552"/>
      <c r="Q53" s="552"/>
      <c r="R53" s="552"/>
      <c r="S53" s="552"/>
      <c r="T53" s="552"/>
      <c r="U53" s="552"/>
      <c r="V53" s="552"/>
      <c r="W53" s="552"/>
      <c r="X53" s="552"/>
      <c r="Y53" s="552"/>
      <c r="Z53" s="552"/>
      <c r="AA53" s="552"/>
      <c r="AB53" s="552"/>
      <c r="AC53" s="552"/>
      <c r="AD53" s="552"/>
      <c r="AE53" s="552"/>
      <c r="AF53" s="552"/>
      <c r="AG53" s="552"/>
      <c r="AH53" s="552"/>
      <c r="AI53" s="552"/>
      <c r="AJ53" s="552"/>
      <c r="AK53" s="552"/>
      <c r="AL53" s="552"/>
      <c r="AM53" s="552"/>
      <c r="AN53" s="552"/>
      <c r="AO53" s="552"/>
      <c r="AP53" s="552"/>
      <c r="AQ53" s="552"/>
      <c r="AR53" s="552"/>
      <c r="AS53" s="552"/>
      <c r="AT53" s="552"/>
      <c r="AU53" s="552"/>
      <c r="AV53" s="552"/>
      <c r="AW53" s="552"/>
      <c r="AX53" s="552"/>
      <c r="AY53" s="552"/>
      <c r="AZ53" s="552"/>
      <c r="BA53" s="552"/>
      <c r="BB53" s="552"/>
      <c r="BC53" s="552"/>
      <c r="BD53" s="552"/>
      <c r="BE53" s="552"/>
      <c r="BF53" s="552"/>
      <c r="BG53" s="552"/>
      <c r="BH53" s="552"/>
      <c r="BI53" s="552"/>
      <c r="BJ53" s="552"/>
      <c r="BK53" s="552"/>
      <c r="BL53" s="552"/>
      <c r="BM53" s="552"/>
      <c r="BN53" s="552"/>
      <c r="BO53" s="552"/>
      <c r="BP53" s="552"/>
      <c r="BQ53" s="552"/>
      <c r="BR53" s="552"/>
      <c r="BS53" s="552"/>
      <c r="BT53" s="164"/>
      <c r="BU53" s="162"/>
      <c r="BV53" s="162"/>
      <c r="BW53" s="173"/>
      <c r="BZ53" s="159"/>
    </row>
    <row r="54" spans="1:78" ht="33" customHeight="1" x14ac:dyDescent="0.2">
      <c r="A54" s="223"/>
      <c r="B54" s="224"/>
      <c r="C54" s="554"/>
      <c r="D54" s="554"/>
      <c r="E54" s="554"/>
      <c r="F54" s="553" t="s">
        <v>212</v>
      </c>
      <c r="G54" s="553"/>
      <c r="H54" s="553"/>
      <c r="I54" s="553"/>
      <c r="J54" s="553"/>
      <c r="K54" s="553"/>
      <c r="L54" s="553"/>
      <c r="M54" s="553"/>
      <c r="N54" s="553"/>
      <c r="O54" s="544" t="s">
        <v>213</v>
      </c>
      <c r="P54" s="545"/>
      <c r="Q54" s="545"/>
      <c r="R54" s="545"/>
      <c r="S54" s="545"/>
      <c r="T54" s="545"/>
      <c r="U54" s="545"/>
      <c r="V54" s="545"/>
      <c r="W54" s="545"/>
      <c r="X54" s="545"/>
      <c r="Y54" s="545"/>
      <c r="Z54" s="545"/>
      <c r="AA54" s="545"/>
      <c r="AB54" s="545"/>
      <c r="AC54" s="545"/>
      <c r="AD54" s="545"/>
      <c r="AE54" s="545"/>
      <c r="AF54" s="545"/>
      <c r="AG54" s="545"/>
      <c r="AH54" s="545"/>
      <c r="AI54" s="545"/>
      <c r="AJ54" s="545"/>
      <c r="AK54" s="545"/>
      <c r="AL54" s="545"/>
      <c r="AM54" s="545"/>
      <c r="AN54" s="545"/>
      <c r="AO54" s="545"/>
      <c r="AP54" s="545"/>
      <c r="AQ54" s="545"/>
      <c r="AR54" s="545"/>
      <c r="AS54" s="545"/>
      <c r="AT54" s="545"/>
      <c r="AU54" s="545"/>
      <c r="AV54" s="545"/>
      <c r="AW54" s="545"/>
      <c r="AX54" s="546"/>
      <c r="AY54" s="547" t="s">
        <v>214</v>
      </c>
      <c r="AZ54" s="547"/>
      <c r="BA54" s="547"/>
      <c r="BB54" s="547"/>
      <c r="BC54" s="548" t="s">
        <v>215</v>
      </c>
      <c r="BD54" s="548"/>
      <c r="BE54" s="548"/>
      <c r="BF54" s="548"/>
      <c r="BG54" s="548"/>
      <c r="BH54" s="548"/>
      <c r="BI54" s="548"/>
      <c r="BJ54" s="548"/>
      <c r="BK54" s="548"/>
      <c r="BL54" s="548"/>
      <c r="BM54" s="548"/>
      <c r="BN54" s="548"/>
      <c r="BO54" s="548"/>
      <c r="BP54" s="548"/>
      <c r="BQ54" s="548"/>
      <c r="BR54" s="548"/>
      <c r="BS54" s="549"/>
      <c r="BT54" s="164"/>
      <c r="BU54" s="162"/>
      <c r="BV54" s="162"/>
      <c r="BW54" s="173"/>
      <c r="BZ54" s="159"/>
    </row>
    <row r="55" spans="1:78" ht="12.75" thickBot="1" x14ac:dyDescent="0.2"/>
    <row r="56" spans="1:78" s="1" customFormat="1" ht="109.5" customHeight="1" thickBot="1" x14ac:dyDescent="0.2">
      <c r="C56" s="489" t="s">
        <v>247</v>
      </c>
      <c r="D56" s="535"/>
      <c r="E56" s="535"/>
      <c r="F56" s="535"/>
      <c r="G56" s="535"/>
      <c r="H56" s="535"/>
      <c r="I56" s="535"/>
      <c r="J56" s="535"/>
      <c r="K56" s="535"/>
      <c r="L56" s="535"/>
      <c r="M56" s="535"/>
      <c r="N56" s="535"/>
      <c r="O56" s="535"/>
      <c r="P56" s="535"/>
      <c r="Q56" s="535"/>
      <c r="R56" s="535"/>
      <c r="S56" s="535"/>
      <c r="T56" s="535"/>
      <c r="U56" s="535"/>
      <c r="V56" s="535"/>
      <c r="W56" s="535"/>
      <c r="X56" s="535"/>
      <c r="Y56" s="535"/>
      <c r="Z56" s="535"/>
      <c r="AA56" s="535"/>
      <c r="AB56" s="535"/>
      <c r="AC56" s="535"/>
      <c r="AD56" s="535"/>
      <c r="AE56" s="535"/>
      <c r="AF56" s="535"/>
      <c r="AG56" s="535"/>
      <c r="AH56" s="535"/>
      <c r="AI56" s="535"/>
      <c r="AJ56" s="535"/>
      <c r="AK56" s="535"/>
      <c r="AL56" s="535"/>
      <c r="AM56" s="535"/>
      <c r="AN56" s="535"/>
      <c r="AO56" s="535"/>
      <c r="AP56" s="535"/>
      <c r="AQ56" s="535"/>
      <c r="AR56" s="535"/>
      <c r="AS56" s="535"/>
      <c r="AT56" s="535"/>
      <c r="AU56" s="535"/>
      <c r="AV56" s="535"/>
      <c r="AW56" s="535"/>
      <c r="AX56" s="535"/>
      <c r="AY56" s="535"/>
      <c r="AZ56" s="535"/>
      <c r="BA56" s="535"/>
      <c r="BB56" s="535"/>
      <c r="BC56" s="535"/>
      <c r="BD56" s="535"/>
      <c r="BE56" s="535"/>
      <c r="BF56" s="535"/>
      <c r="BG56" s="535"/>
      <c r="BH56" s="535"/>
      <c r="BI56" s="535"/>
      <c r="BJ56" s="535"/>
      <c r="BK56" s="535"/>
      <c r="BL56" s="535"/>
      <c r="BM56" s="535"/>
      <c r="BN56" s="535"/>
      <c r="BO56" s="535"/>
      <c r="BP56" s="535"/>
      <c r="BQ56" s="535"/>
      <c r="BR56" s="535"/>
      <c r="BS56" s="536"/>
    </row>
  </sheetData>
  <sheetProtection password="A3C7" sheet="1" objects="1" scenarios="1"/>
  <mergeCells count="384">
    <mergeCell ref="T5:V5"/>
    <mergeCell ref="AD5:BA5"/>
    <mergeCell ref="C6:F10"/>
    <mergeCell ref="G6:I10"/>
    <mergeCell ref="J6:AN10"/>
    <mergeCell ref="AO6:AU6"/>
    <mergeCell ref="AV6:BS6"/>
    <mergeCell ref="BR7:BS7"/>
    <mergeCell ref="AO8:AS8"/>
    <mergeCell ref="AV8:BS8"/>
    <mergeCell ref="BF7:BG7"/>
    <mergeCell ref="BH7:BI7"/>
    <mergeCell ref="BJ7:BK7"/>
    <mergeCell ref="BL7:BM7"/>
    <mergeCell ref="BN7:BO7"/>
    <mergeCell ref="BP7:BQ7"/>
    <mergeCell ref="AO7:AU7"/>
    <mergeCell ref="AV7:AW7"/>
    <mergeCell ref="AX7:AY7"/>
    <mergeCell ref="AZ7:BA7"/>
    <mergeCell ref="BB7:BC7"/>
    <mergeCell ref="BD7:BE7"/>
    <mergeCell ref="C11:O11"/>
    <mergeCell ref="P11:AC11"/>
    <mergeCell ref="AD11:AQ11"/>
    <mergeCell ref="AR11:BE11"/>
    <mergeCell ref="BF11:BS11"/>
    <mergeCell ref="AV10:BF10"/>
    <mergeCell ref="BI10:BS10"/>
    <mergeCell ref="AO9:AQ10"/>
    <mergeCell ref="AR9:AU9"/>
    <mergeCell ref="AV9:BF9"/>
    <mergeCell ref="BI9:BS9"/>
    <mergeCell ref="BO14:BS16"/>
    <mergeCell ref="P13:AC13"/>
    <mergeCell ref="AD13:AQ13"/>
    <mergeCell ref="AR13:BE13"/>
    <mergeCell ref="BF13:BS13"/>
    <mergeCell ref="BH12:BQ12"/>
    <mergeCell ref="BR12:BS12"/>
    <mergeCell ref="C12:O13"/>
    <mergeCell ref="P12:Q12"/>
    <mergeCell ref="R12:AA12"/>
    <mergeCell ref="AB12:AC12"/>
    <mergeCell ref="AD12:AQ12"/>
    <mergeCell ref="AR12:BE12"/>
    <mergeCell ref="AR16:AX16"/>
    <mergeCell ref="BC16:BJ16"/>
    <mergeCell ref="BK16:BN16"/>
    <mergeCell ref="AA15:AX15"/>
    <mergeCell ref="BC15:BN15"/>
    <mergeCell ref="C14:N15"/>
    <mergeCell ref="O14:Z16"/>
    <mergeCell ref="AA14:AX14"/>
    <mergeCell ref="AY14:BB16"/>
    <mergeCell ref="BC14:BN14"/>
    <mergeCell ref="C17:F17"/>
    <mergeCell ref="G17:J17"/>
    <mergeCell ref="K17:N17"/>
    <mergeCell ref="O17:Z17"/>
    <mergeCell ref="AA17:AD17"/>
    <mergeCell ref="AE17:AG17"/>
    <mergeCell ref="K16:N16"/>
    <mergeCell ref="AA16:AG16"/>
    <mergeCell ref="AH16:AQ16"/>
    <mergeCell ref="BC17:BF17"/>
    <mergeCell ref="BG17:BJ17"/>
    <mergeCell ref="BK17:BN17"/>
    <mergeCell ref="BO17:BS17"/>
    <mergeCell ref="AH17:AJ17"/>
    <mergeCell ref="AK17:AN17"/>
    <mergeCell ref="AO17:AQ17"/>
    <mergeCell ref="AR17:AU17"/>
    <mergeCell ref="AV17:AX17"/>
    <mergeCell ref="AY17:BB17"/>
    <mergeCell ref="C20:T20"/>
    <mergeCell ref="U20:AK20"/>
    <mergeCell ref="AL20:BB20"/>
    <mergeCell ref="BC20:BS20"/>
    <mergeCell ref="BK18:BN19"/>
    <mergeCell ref="BO18:BS19"/>
    <mergeCell ref="AO18:AQ19"/>
    <mergeCell ref="AR18:AU19"/>
    <mergeCell ref="AV18:AX19"/>
    <mergeCell ref="AY18:BB19"/>
    <mergeCell ref="BC18:BF19"/>
    <mergeCell ref="BG18:BJ19"/>
    <mergeCell ref="C18:F19"/>
    <mergeCell ref="G18:J19"/>
    <mergeCell ref="K18:N19"/>
    <mergeCell ref="O18:Z19"/>
    <mergeCell ref="AA18:AD19"/>
    <mergeCell ref="AE18:AG19"/>
    <mergeCell ref="AH18:AJ19"/>
    <mergeCell ref="AK18:AN19"/>
    <mergeCell ref="C22:T22"/>
    <mergeCell ref="U22:AK22"/>
    <mergeCell ref="AL22:BB22"/>
    <mergeCell ref="BC22:BS22"/>
    <mergeCell ref="C21:E21"/>
    <mergeCell ref="F21:R21"/>
    <mergeCell ref="S21:T21"/>
    <mergeCell ref="U21:AK21"/>
    <mergeCell ref="AL21:BB21"/>
    <mergeCell ref="BC21:BS21"/>
    <mergeCell ref="C26:F27"/>
    <mergeCell ref="G26:K27"/>
    <mergeCell ref="R26:S26"/>
    <mergeCell ref="T26:X27"/>
    <mergeCell ref="AE26:AF26"/>
    <mergeCell ref="AG26:AK27"/>
    <mergeCell ref="K23:BS25"/>
    <mergeCell ref="D24:I24"/>
    <mergeCell ref="D25:I25"/>
    <mergeCell ref="M27:S27"/>
    <mergeCell ref="Z27:AF27"/>
    <mergeCell ref="AM27:AS27"/>
    <mergeCell ref="AZ27:BF27"/>
    <mergeCell ref="BM27:BS27"/>
    <mergeCell ref="AR26:AS26"/>
    <mergeCell ref="AT26:AX27"/>
    <mergeCell ref="BE26:BF26"/>
    <mergeCell ref="BG26:BK27"/>
    <mergeCell ref="BR26:BS26"/>
    <mergeCell ref="BG29:BS29"/>
    <mergeCell ref="AS28:AX29"/>
    <mergeCell ref="AY28:BE29"/>
    <mergeCell ref="BR28:BS28"/>
    <mergeCell ref="C28:F31"/>
    <mergeCell ref="G28:L29"/>
    <mergeCell ref="M28:S29"/>
    <mergeCell ref="T28:Y29"/>
    <mergeCell ref="AB28:AC28"/>
    <mergeCell ref="AF28:AG28"/>
    <mergeCell ref="AJ28:AK28"/>
    <mergeCell ref="AL28:AR29"/>
    <mergeCell ref="M31:S31"/>
    <mergeCell ref="BG31:BS31"/>
    <mergeCell ref="AL30:AR31"/>
    <mergeCell ref="AS30:AX31"/>
    <mergeCell ref="AY30:BE31"/>
    <mergeCell ref="BR30:BS30"/>
    <mergeCell ref="G30:L31"/>
    <mergeCell ref="R30:S30"/>
    <mergeCell ref="T30:Y31"/>
    <mergeCell ref="AB30:AC30"/>
    <mergeCell ref="AF30:AG30"/>
    <mergeCell ref="AJ30:AK30"/>
    <mergeCell ref="F33:I33"/>
    <mergeCell ref="AM33:AS34"/>
    <mergeCell ref="AZ33:BF34"/>
    <mergeCell ref="BM33:BS34"/>
    <mergeCell ref="BE32:BF32"/>
    <mergeCell ref="BG32:BL34"/>
    <mergeCell ref="BR32:BS32"/>
    <mergeCell ref="C32:E34"/>
    <mergeCell ref="F32:I32"/>
    <mergeCell ref="K32:Q32"/>
    <mergeCell ref="T32:Z32"/>
    <mergeCell ref="AB32:AC33"/>
    <mergeCell ref="AD32:AG33"/>
    <mergeCell ref="AH32:AL34"/>
    <mergeCell ref="AR32:AS32"/>
    <mergeCell ref="AT32:AY34"/>
    <mergeCell ref="X34:Y34"/>
    <mergeCell ref="Z34:AA34"/>
    <mergeCell ref="AB34:AC34"/>
    <mergeCell ref="AD34:AE34"/>
    <mergeCell ref="AF34:AG34"/>
    <mergeCell ref="F34:I34"/>
    <mergeCell ref="J34:K34"/>
    <mergeCell ref="L34:M34"/>
    <mergeCell ref="N34:O34"/>
    <mergeCell ref="P34:Q34"/>
    <mergeCell ref="R34:S34"/>
    <mergeCell ref="T34:U34"/>
    <mergeCell ref="V34:W34"/>
    <mergeCell ref="BG35:BH36"/>
    <mergeCell ref="BI35:BL36"/>
    <mergeCell ref="BM35:BS35"/>
    <mergeCell ref="BM36:BS36"/>
    <mergeCell ref="AK37:BL37"/>
    <mergeCell ref="BM37:BS37"/>
    <mergeCell ref="AD35:AG36"/>
    <mergeCell ref="AH35:AI46"/>
    <mergeCell ref="AJ35:AJ37"/>
    <mergeCell ref="AK35:AN35"/>
    <mergeCell ref="AP35:AV35"/>
    <mergeCell ref="AY35:BE35"/>
    <mergeCell ref="AK36:AN36"/>
    <mergeCell ref="AJ38:AJ40"/>
    <mergeCell ref="AK42:AN42"/>
    <mergeCell ref="BM42:BS46"/>
    <mergeCell ref="BI41:BL42"/>
    <mergeCell ref="AK43:BL43"/>
    <mergeCell ref="AD41:AG42"/>
    <mergeCell ref="AJ41:AJ43"/>
    <mergeCell ref="AK41:AN41"/>
    <mergeCell ref="AP41:AV41"/>
    <mergeCell ref="AY41:BE41"/>
    <mergeCell ref="BG41:BH42"/>
    <mergeCell ref="AF43:AG43"/>
    <mergeCell ref="AD43:AE43"/>
    <mergeCell ref="AD46:AE46"/>
    <mergeCell ref="V37:W37"/>
    <mergeCell ref="X37:Y37"/>
    <mergeCell ref="Z37:AA37"/>
    <mergeCell ref="AB37:AC37"/>
    <mergeCell ref="AD37:AE37"/>
    <mergeCell ref="AF37:AG37"/>
    <mergeCell ref="J37:K37"/>
    <mergeCell ref="L37:M37"/>
    <mergeCell ref="N37:O37"/>
    <mergeCell ref="P37:Q37"/>
    <mergeCell ref="R37:S37"/>
    <mergeCell ref="T37:U37"/>
    <mergeCell ref="F39:I39"/>
    <mergeCell ref="AK39:AN39"/>
    <mergeCell ref="AK38:AN38"/>
    <mergeCell ref="AP38:AV38"/>
    <mergeCell ref="AY38:BE38"/>
    <mergeCell ref="BG38:BH39"/>
    <mergeCell ref="BI38:BL39"/>
    <mergeCell ref="BM38:BS38"/>
    <mergeCell ref="E38:E40"/>
    <mergeCell ref="F38:I38"/>
    <mergeCell ref="K38:Q38"/>
    <mergeCell ref="T38:Z38"/>
    <mergeCell ref="AB38:AC39"/>
    <mergeCell ref="AD38:AG39"/>
    <mergeCell ref="V40:W40"/>
    <mergeCell ref="X40:Y40"/>
    <mergeCell ref="Z40:AA40"/>
    <mergeCell ref="AB40:AC40"/>
    <mergeCell ref="AD40:AE40"/>
    <mergeCell ref="AF40:AG40"/>
    <mergeCell ref="AK40:BL40"/>
    <mergeCell ref="T43:U43"/>
    <mergeCell ref="V43:W43"/>
    <mergeCell ref="X43:Y43"/>
    <mergeCell ref="Z43:AA43"/>
    <mergeCell ref="AB43:AC43"/>
    <mergeCell ref="F43:I43"/>
    <mergeCell ref="J43:K43"/>
    <mergeCell ref="L43:M43"/>
    <mergeCell ref="N43:O43"/>
    <mergeCell ref="P43:Q43"/>
    <mergeCell ref="R43:S43"/>
    <mergeCell ref="F41:I41"/>
    <mergeCell ref="K41:Q41"/>
    <mergeCell ref="T41:Z41"/>
    <mergeCell ref="AB41:AC42"/>
    <mergeCell ref="F40:I40"/>
    <mergeCell ref="J40:K40"/>
    <mergeCell ref="L40:M40"/>
    <mergeCell ref="N40:O40"/>
    <mergeCell ref="P40:Q40"/>
    <mergeCell ref="R40:S40"/>
    <mergeCell ref="T40:U40"/>
    <mergeCell ref="F42:I42"/>
    <mergeCell ref="AK45:AN45"/>
    <mergeCell ref="AY44:BE44"/>
    <mergeCell ref="BG44:BH45"/>
    <mergeCell ref="BI44:BL45"/>
    <mergeCell ref="E44:E46"/>
    <mergeCell ref="F44:I44"/>
    <mergeCell ref="K44:Q44"/>
    <mergeCell ref="T44:Z44"/>
    <mergeCell ref="AB44:AC45"/>
    <mergeCell ref="AD44:AG45"/>
    <mergeCell ref="AJ44:AJ46"/>
    <mergeCell ref="AK44:AN44"/>
    <mergeCell ref="AP44:AV44"/>
    <mergeCell ref="AF46:AG46"/>
    <mergeCell ref="AK46:BL46"/>
    <mergeCell ref="F46:I46"/>
    <mergeCell ref="J46:K46"/>
    <mergeCell ref="L46:M46"/>
    <mergeCell ref="N46:O46"/>
    <mergeCell ref="P46:Q46"/>
    <mergeCell ref="R46:S46"/>
    <mergeCell ref="T46:U46"/>
    <mergeCell ref="V46:W46"/>
    <mergeCell ref="X46:Y46"/>
    <mergeCell ref="C47:E50"/>
    <mergeCell ref="F47:H50"/>
    <mergeCell ref="I47:K50"/>
    <mergeCell ref="L47:N50"/>
    <mergeCell ref="O47:Q50"/>
    <mergeCell ref="R47:W47"/>
    <mergeCell ref="Z46:AA46"/>
    <mergeCell ref="AB46:AC46"/>
    <mergeCell ref="C35:D46"/>
    <mergeCell ref="E35:E37"/>
    <mergeCell ref="F35:I35"/>
    <mergeCell ref="K35:Q35"/>
    <mergeCell ref="T35:Z35"/>
    <mergeCell ref="AB35:AC36"/>
    <mergeCell ref="F36:I36"/>
    <mergeCell ref="F37:I37"/>
    <mergeCell ref="X47:AC47"/>
    <mergeCell ref="R48:T50"/>
    <mergeCell ref="U48:W50"/>
    <mergeCell ref="X48:Z50"/>
    <mergeCell ref="AA48:AC50"/>
    <mergeCell ref="F45:I45"/>
    <mergeCell ref="E41:E43"/>
    <mergeCell ref="AD47:AF50"/>
    <mergeCell ref="AG47:AI50"/>
    <mergeCell ref="AJ47:AX48"/>
    <mergeCell ref="AY47:BS48"/>
    <mergeCell ref="AJ49:AL50"/>
    <mergeCell ref="AM49:AO50"/>
    <mergeCell ref="AP49:AR50"/>
    <mergeCell ref="AS49:AU50"/>
    <mergeCell ref="BN49:BP50"/>
    <mergeCell ref="BQ49:BS50"/>
    <mergeCell ref="AV49:AX50"/>
    <mergeCell ref="AY49:BA50"/>
    <mergeCell ref="BB49:BD50"/>
    <mergeCell ref="BE49:BG50"/>
    <mergeCell ref="BH49:BJ50"/>
    <mergeCell ref="BK49:BM50"/>
    <mergeCell ref="X51:Z51"/>
    <mergeCell ref="AA51:AC51"/>
    <mergeCell ref="AD51:AF51"/>
    <mergeCell ref="AG51:AI51"/>
    <mergeCell ref="AJ51:AL51"/>
    <mergeCell ref="AM51:AO51"/>
    <mergeCell ref="C51:E51"/>
    <mergeCell ref="F51:H51"/>
    <mergeCell ref="I51:K51"/>
    <mergeCell ref="L51:N51"/>
    <mergeCell ref="O51:Q51"/>
    <mergeCell ref="R51:T51"/>
    <mergeCell ref="U51:W51"/>
    <mergeCell ref="BH51:BJ51"/>
    <mergeCell ref="BK51:BM51"/>
    <mergeCell ref="BN51:BP51"/>
    <mergeCell ref="BQ51:BS51"/>
    <mergeCell ref="AP51:AR51"/>
    <mergeCell ref="AS51:AU51"/>
    <mergeCell ref="AV51:AX51"/>
    <mergeCell ref="AY51:BA51"/>
    <mergeCell ref="BB51:BD51"/>
    <mergeCell ref="BE51:BG51"/>
    <mergeCell ref="O53:BS53"/>
    <mergeCell ref="F54:N54"/>
    <mergeCell ref="W52:X52"/>
    <mergeCell ref="Y52:Z52"/>
    <mergeCell ref="AA52:AB52"/>
    <mergeCell ref="AC52:AD52"/>
    <mergeCell ref="AE52:AF52"/>
    <mergeCell ref="AG52:AH52"/>
    <mergeCell ref="C52:E54"/>
    <mergeCell ref="F52:N52"/>
    <mergeCell ref="O52:P52"/>
    <mergeCell ref="Q52:R52"/>
    <mergeCell ref="S52:T52"/>
    <mergeCell ref="U52:V52"/>
    <mergeCell ref="Z29:AC29"/>
    <mergeCell ref="AD29:AG29"/>
    <mergeCell ref="AH29:AK29"/>
    <mergeCell ref="Z31:AK31"/>
    <mergeCell ref="BU18:BU19"/>
    <mergeCell ref="C56:BS56"/>
    <mergeCell ref="B3:BS3"/>
    <mergeCell ref="B2:BS2"/>
    <mergeCell ref="K33:Z33"/>
    <mergeCell ref="K36:Z36"/>
    <mergeCell ref="K39:Z39"/>
    <mergeCell ref="K42:Z42"/>
    <mergeCell ref="K45:Z45"/>
    <mergeCell ref="AP36:BE36"/>
    <mergeCell ref="AP39:BE39"/>
    <mergeCell ref="AP42:BE42"/>
    <mergeCell ref="AP45:BE45"/>
    <mergeCell ref="O54:AX54"/>
    <mergeCell ref="AY54:BB54"/>
    <mergeCell ref="BC54:BS54"/>
    <mergeCell ref="AI52:AJ52"/>
    <mergeCell ref="AK52:AL52"/>
    <mergeCell ref="AM52:AN52"/>
    <mergeCell ref="F53:N53"/>
  </mergeCells>
  <phoneticPr fontId="2"/>
  <dataValidations count="3">
    <dataValidation type="list" allowBlank="1" showInputMessage="1" showErrorMessage="1" sqref="C18:F19 K18:N19">
      <formula1>$BU$18:$BU$20</formula1>
    </dataValidation>
    <dataValidation type="list" allowBlank="1" showInputMessage="1" showErrorMessage="1" sqref="R51:AI51">
      <formula1>$BU$51:$BU$52</formula1>
    </dataValidation>
    <dataValidation type="list" allowBlank="1" showInputMessage="1" showErrorMessage="1" sqref="AA18:AD19 AY18:BN19 AR18:AU19 AH18:AN19 M28:S29">
      <formula1>$BV$16:$BV$21</formula1>
    </dataValidation>
  </dataValidations>
  <hyperlinks>
    <hyperlink ref="B3:I3" location="利用前に必ずお読み下さい!A1" display="ご利用前には注意事項を必ずお読み下さい。"/>
  </hyperlinks>
  <printOptions horizontalCentered="1"/>
  <pageMargins left="0.78740157480314965" right="0.19685039370078741" top="0.59055118110236227" bottom="0.19685039370078741" header="0.11811023622047245" footer="0.11811023622047245"/>
  <pageSetup paperSize="9" scale="6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pageSetUpPr fitToPage="1"/>
  </sheetPr>
  <dimension ref="A1:BZ57"/>
  <sheetViews>
    <sheetView zoomScaleNormal="100" workbookViewId="0">
      <selection activeCell="B2" sqref="B2:BS2"/>
    </sheetView>
  </sheetViews>
  <sheetFormatPr defaultColWidth="1.875" defaultRowHeight="12" x14ac:dyDescent="0.15"/>
  <cols>
    <col min="1" max="72" width="1.875" style="159"/>
    <col min="73" max="78" width="8.75" style="163" customWidth="1"/>
    <col min="79" max="102" width="8.75" style="159" customWidth="1"/>
    <col min="103" max="16384" width="1.875" style="159"/>
  </cols>
  <sheetData>
    <row r="1" spans="1:78" ht="17.25" x14ac:dyDescent="0.2">
      <c r="A1" s="154"/>
      <c r="B1" s="154"/>
      <c r="C1" s="155"/>
      <c r="D1" s="155"/>
      <c r="E1" s="155"/>
      <c r="F1" s="156"/>
      <c r="G1" s="156"/>
      <c r="H1" s="156"/>
      <c r="I1" s="156"/>
      <c r="J1" s="156"/>
      <c r="K1" s="156"/>
      <c r="L1" s="156"/>
      <c r="M1" s="156"/>
      <c r="N1" s="157"/>
      <c r="O1" s="157"/>
      <c r="P1" s="157"/>
      <c r="Q1" s="157"/>
      <c r="R1" s="157"/>
      <c r="S1" s="157"/>
      <c r="T1" s="157"/>
      <c r="U1" s="157"/>
      <c r="V1" s="157"/>
      <c r="W1" s="157"/>
      <c r="X1" s="157"/>
      <c r="Y1" s="157"/>
      <c r="Z1" s="157"/>
      <c r="AA1" s="158"/>
      <c r="AB1" s="158"/>
      <c r="AC1" s="158"/>
      <c r="AG1" s="158"/>
      <c r="AH1" s="158"/>
      <c r="AI1" s="158"/>
      <c r="AJ1" s="158"/>
      <c r="AK1" s="158"/>
      <c r="AL1" s="157"/>
      <c r="AM1" s="157"/>
      <c r="AN1" s="157"/>
      <c r="AO1" s="157"/>
      <c r="AP1" s="157"/>
      <c r="AQ1" s="157"/>
      <c r="AR1" s="155"/>
      <c r="AS1" s="157"/>
      <c r="AT1" s="157"/>
      <c r="AU1" s="157"/>
      <c r="AV1" s="157"/>
      <c r="AW1" s="157"/>
      <c r="AX1" s="157"/>
      <c r="AY1" s="160"/>
      <c r="AZ1" s="160"/>
      <c r="BA1" s="160"/>
      <c r="BB1" s="160"/>
      <c r="BC1" s="157"/>
      <c r="BD1" s="157"/>
      <c r="BE1" s="157"/>
      <c r="BF1" s="157"/>
      <c r="BG1" s="157"/>
      <c r="BH1" s="157"/>
      <c r="BI1" s="157"/>
      <c r="BJ1" s="157"/>
      <c r="BK1" s="157"/>
      <c r="BL1" s="157"/>
      <c r="BM1" s="157"/>
      <c r="BN1" s="157"/>
      <c r="BO1" s="157"/>
      <c r="BP1" s="157"/>
      <c r="BQ1" s="157"/>
      <c r="BR1" s="157"/>
      <c r="BS1" s="157"/>
      <c r="BT1" s="161"/>
      <c r="BU1" s="162"/>
      <c r="BV1" s="162"/>
    </row>
    <row r="2" spans="1:78" s="308" customFormat="1" ht="18.75" customHeight="1" x14ac:dyDescent="0.15">
      <c r="B2" s="894" t="s">
        <v>83</v>
      </c>
      <c r="C2" s="895"/>
      <c r="D2" s="895"/>
      <c r="E2" s="895"/>
      <c r="F2" s="895"/>
      <c r="G2" s="895"/>
      <c r="H2" s="895"/>
      <c r="I2" s="895"/>
      <c r="J2" s="895"/>
      <c r="K2" s="895"/>
      <c r="L2" s="895"/>
      <c r="M2" s="895"/>
      <c r="N2" s="895"/>
      <c r="O2" s="895"/>
      <c r="P2" s="895"/>
      <c r="Q2" s="895"/>
      <c r="R2" s="895"/>
      <c r="S2" s="895"/>
      <c r="T2" s="895"/>
      <c r="U2" s="895"/>
      <c r="V2" s="895"/>
      <c r="W2" s="895"/>
      <c r="X2" s="895"/>
      <c r="Y2" s="895"/>
      <c r="Z2" s="895"/>
      <c r="AA2" s="895"/>
      <c r="AB2" s="895"/>
      <c r="AC2" s="895"/>
      <c r="AD2" s="895"/>
      <c r="AE2" s="895"/>
      <c r="AF2" s="895"/>
      <c r="AG2" s="895"/>
      <c r="AH2" s="895"/>
      <c r="AI2" s="895"/>
      <c r="AJ2" s="895"/>
      <c r="AK2" s="895"/>
      <c r="AL2" s="895"/>
      <c r="AM2" s="895"/>
      <c r="AN2" s="895"/>
      <c r="AO2" s="895"/>
      <c r="AP2" s="895"/>
      <c r="AQ2" s="895"/>
      <c r="AR2" s="895"/>
      <c r="AS2" s="895"/>
      <c r="AT2" s="895"/>
      <c r="AU2" s="895"/>
      <c r="AV2" s="895"/>
      <c r="AW2" s="895"/>
      <c r="AX2" s="895"/>
      <c r="AY2" s="895"/>
      <c r="AZ2" s="895"/>
      <c r="BA2" s="895"/>
      <c r="BB2" s="895"/>
      <c r="BC2" s="895"/>
      <c r="BD2" s="895"/>
      <c r="BE2" s="895"/>
      <c r="BF2" s="895"/>
      <c r="BG2" s="895"/>
      <c r="BH2" s="895"/>
      <c r="BI2" s="895"/>
      <c r="BJ2" s="895"/>
      <c r="BK2" s="895"/>
      <c r="BL2" s="895"/>
      <c r="BM2" s="895"/>
      <c r="BN2" s="895"/>
      <c r="BO2" s="895"/>
      <c r="BP2" s="895"/>
      <c r="BQ2" s="895"/>
      <c r="BR2" s="895"/>
      <c r="BS2" s="895"/>
    </row>
    <row r="3" spans="1:78" s="308" customFormat="1" ht="25.5" customHeight="1" x14ac:dyDescent="0.15">
      <c r="B3" s="896" t="s">
        <v>96</v>
      </c>
      <c r="C3" s="897"/>
      <c r="D3" s="898"/>
      <c r="E3" s="898"/>
      <c r="F3" s="898"/>
      <c r="G3" s="898"/>
      <c r="H3" s="898"/>
      <c r="I3" s="898"/>
      <c r="J3" s="899"/>
      <c r="K3" s="899"/>
      <c r="L3" s="899"/>
      <c r="M3" s="899"/>
      <c r="N3" s="899"/>
      <c r="O3" s="899"/>
      <c r="P3" s="899"/>
      <c r="Q3" s="899"/>
      <c r="R3" s="899"/>
      <c r="S3" s="899"/>
      <c r="T3" s="899"/>
      <c r="U3" s="899"/>
      <c r="V3" s="899"/>
      <c r="W3" s="899"/>
      <c r="X3" s="899"/>
      <c r="Y3" s="899"/>
      <c r="Z3" s="899"/>
      <c r="AA3" s="899"/>
      <c r="AB3" s="899"/>
      <c r="AC3" s="899"/>
      <c r="AD3" s="899"/>
      <c r="AE3" s="899"/>
      <c r="AF3" s="899"/>
      <c r="AG3" s="899"/>
      <c r="AH3" s="899"/>
      <c r="AI3" s="899"/>
      <c r="AJ3" s="899"/>
      <c r="AK3" s="899"/>
      <c r="AL3" s="899"/>
      <c r="AM3" s="899"/>
      <c r="AN3" s="899"/>
      <c r="AO3" s="899"/>
      <c r="AP3" s="899"/>
      <c r="AQ3" s="899"/>
      <c r="AR3" s="899"/>
      <c r="AS3" s="899"/>
      <c r="AT3" s="899"/>
      <c r="AU3" s="899"/>
      <c r="AV3" s="899"/>
      <c r="AW3" s="899"/>
      <c r="AX3" s="899"/>
      <c r="AY3" s="899"/>
      <c r="AZ3" s="899"/>
      <c r="BA3" s="899"/>
      <c r="BB3" s="899"/>
      <c r="BC3" s="899"/>
      <c r="BD3" s="899"/>
      <c r="BE3" s="899"/>
      <c r="BF3" s="899"/>
      <c r="BG3" s="899"/>
      <c r="BH3" s="899"/>
      <c r="BI3" s="899"/>
      <c r="BJ3" s="899"/>
      <c r="BK3" s="899"/>
      <c r="BL3" s="899"/>
      <c r="BM3" s="899"/>
      <c r="BN3" s="899"/>
      <c r="BO3" s="899"/>
      <c r="BP3" s="899"/>
      <c r="BQ3" s="899"/>
      <c r="BR3" s="899"/>
      <c r="BS3" s="899"/>
    </row>
    <row r="4" spans="1:78" s="308" customFormat="1" ht="15" customHeight="1" x14ac:dyDescent="0.15">
      <c r="B4" s="484"/>
      <c r="C4" s="485"/>
      <c r="D4" s="485"/>
      <c r="E4" s="485"/>
      <c r="F4" s="485"/>
      <c r="G4" s="485"/>
      <c r="H4" s="485"/>
      <c r="I4" s="485"/>
      <c r="J4" s="486"/>
      <c r="K4" s="486"/>
      <c r="L4" s="486"/>
      <c r="M4" s="486"/>
      <c r="N4" s="486"/>
      <c r="O4" s="486"/>
      <c r="P4" s="486"/>
      <c r="Q4" s="486"/>
      <c r="R4" s="486"/>
      <c r="S4" s="486"/>
      <c r="T4" s="486"/>
      <c r="U4" s="486"/>
      <c r="V4" s="486"/>
      <c r="W4" s="486"/>
      <c r="X4" s="486"/>
      <c r="Y4" s="486"/>
      <c r="Z4" s="486"/>
      <c r="AA4" s="486"/>
      <c r="AB4" s="486"/>
      <c r="AC4" s="486"/>
      <c r="AD4" s="486"/>
      <c r="AE4" s="486"/>
      <c r="AF4" s="486"/>
      <c r="AG4" s="486"/>
      <c r="AH4" s="486"/>
      <c r="AI4" s="486"/>
      <c r="AJ4" s="486"/>
      <c r="AK4" s="486"/>
      <c r="AL4" s="486"/>
      <c r="AM4" s="486"/>
      <c r="AN4" s="486"/>
      <c r="AO4" s="486"/>
      <c r="AP4" s="486"/>
      <c r="AQ4" s="486"/>
      <c r="AR4" s="486"/>
      <c r="AS4" s="486"/>
      <c r="AT4" s="486"/>
      <c r="AU4" s="486"/>
      <c r="AV4" s="486"/>
      <c r="AW4" s="486"/>
      <c r="AX4" s="486"/>
      <c r="AY4" s="486"/>
      <c r="AZ4" s="486"/>
      <c r="BA4" s="486"/>
      <c r="BB4" s="486"/>
      <c r="BC4" s="486"/>
      <c r="BD4" s="486"/>
      <c r="BE4" s="486"/>
      <c r="BF4" s="486"/>
      <c r="BG4" s="486"/>
      <c r="BH4" s="486"/>
      <c r="BI4" s="486"/>
      <c r="BJ4" s="486"/>
      <c r="BK4" s="486"/>
      <c r="BL4" s="486"/>
      <c r="BM4" s="486"/>
      <c r="BN4" s="486"/>
      <c r="BO4" s="486"/>
      <c r="BP4" s="486"/>
      <c r="BQ4" s="486"/>
      <c r="BR4" s="486"/>
      <c r="BS4" s="486"/>
    </row>
    <row r="5" spans="1:78" ht="32.25" customHeight="1" x14ac:dyDescent="0.15">
      <c r="A5" s="164"/>
      <c r="B5" s="164"/>
      <c r="C5" s="165"/>
      <c r="D5" s="165"/>
      <c r="E5" s="165"/>
      <c r="F5" s="165"/>
      <c r="G5" s="165"/>
      <c r="H5" s="165"/>
      <c r="I5" s="165"/>
      <c r="J5" s="166"/>
      <c r="K5" s="166"/>
      <c r="L5" s="166"/>
      <c r="M5" s="167"/>
      <c r="N5" s="167"/>
      <c r="O5" s="167"/>
      <c r="P5" s="168"/>
      <c r="Q5" s="169"/>
      <c r="R5" s="170"/>
      <c r="S5" s="170" t="s">
        <v>106</v>
      </c>
      <c r="T5" s="857">
        <v>30</v>
      </c>
      <c r="U5" s="857"/>
      <c r="V5" s="857"/>
      <c r="W5" s="171" t="s">
        <v>107</v>
      </c>
      <c r="X5" s="171"/>
      <c r="Y5" s="171"/>
      <c r="Z5" s="172"/>
      <c r="AD5" s="858" t="s">
        <v>108</v>
      </c>
      <c r="AE5" s="858"/>
      <c r="AF5" s="858"/>
      <c r="AG5" s="858"/>
      <c r="AH5" s="858"/>
      <c r="AI5" s="858"/>
      <c r="AJ5" s="858"/>
      <c r="AK5" s="858"/>
      <c r="AL5" s="858"/>
      <c r="AM5" s="858"/>
      <c r="AN5" s="858"/>
      <c r="AO5" s="858"/>
      <c r="AP5" s="858"/>
      <c r="AQ5" s="858"/>
      <c r="AR5" s="858"/>
      <c r="AS5" s="858"/>
      <c r="AT5" s="858"/>
      <c r="AU5" s="858"/>
      <c r="AV5" s="858"/>
      <c r="AW5" s="858"/>
      <c r="AX5" s="858"/>
      <c r="AY5" s="858"/>
      <c r="AZ5" s="858"/>
      <c r="BA5" s="858"/>
      <c r="BB5" s="165"/>
      <c r="BC5" s="165"/>
      <c r="BD5" s="165"/>
      <c r="BE5" s="165"/>
      <c r="BF5" s="165"/>
      <c r="BG5" s="165"/>
      <c r="BH5" s="165"/>
      <c r="BI5" s="165"/>
      <c r="BJ5" s="165"/>
      <c r="BK5" s="165"/>
      <c r="BL5" s="165"/>
      <c r="BM5" s="165"/>
      <c r="BN5" s="165"/>
      <c r="BO5" s="165"/>
      <c r="BP5" s="165"/>
      <c r="BQ5" s="165"/>
      <c r="BR5" s="165"/>
      <c r="BS5" s="165"/>
      <c r="BT5" s="164"/>
      <c r="BU5" s="173"/>
      <c r="BV5" s="173"/>
      <c r="BW5" s="173"/>
      <c r="BX5" s="173"/>
      <c r="BY5" s="173"/>
    </row>
    <row r="6" spans="1:78" ht="23.45" customHeight="1" x14ac:dyDescent="0.15">
      <c r="A6" s="174"/>
      <c r="C6" s="859" t="s">
        <v>109</v>
      </c>
      <c r="D6" s="789"/>
      <c r="E6" s="789"/>
      <c r="F6" s="790"/>
      <c r="G6" s="865" t="s">
        <v>110</v>
      </c>
      <c r="H6" s="866"/>
      <c r="I6" s="867"/>
      <c r="J6" s="900" t="s">
        <v>111</v>
      </c>
      <c r="K6" s="901"/>
      <c r="L6" s="901"/>
      <c r="M6" s="901"/>
      <c r="N6" s="901"/>
      <c r="O6" s="901"/>
      <c r="P6" s="901"/>
      <c r="Q6" s="901"/>
      <c r="R6" s="901"/>
      <c r="S6" s="901"/>
      <c r="T6" s="901"/>
      <c r="U6" s="901"/>
      <c r="V6" s="901"/>
      <c r="W6" s="901"/>
      <c r="X6" s="901"/>
      <c r="Y6" s="901"/>
      <c r="Z6" s="901"/>
      <c r="AA6" s="901"/>
      <c r="AB6" s="901"/>
      <c r="AC6" s="901"/>
      <c r="AD6" s="901"/>
      <c r="AE6" s="901"/>
      <c r="AF6" s="901"/>
      <c r="AG6" s="901"/>
      <c r="AH6" s="901"/>
      <c r="AI6" s="901"/>
      <c r="AJ6" s="901"/>
      <c r="AK6" s="901"/>
      <c r="AL6" s="901"/>
      <c r="AM6" s="901"/>
      <c r="AN6" s="902"/>
      <c r="AO6" s="883" t="s">
        <v>112</v>
      </c>
      <c r="AP6" s="884"/>
      <c r="AQ6" s="884"/>
      <c r="AR6" s="884"/>
      <c r="AS6" s="884"/>
      <c r="AT6" s="884"/>
      <c r="AU6" s="884"/>
      <c r="AV6" s="909">
        <v>1234567890</v>
      </c>
      <c r="AW6" s="909"/>
      <c r="AX6" s="909"/>
      <c r="AY6" s="909"/>
      <c r="AZ6" s="909"/>
      <c r="BA6" s="909"/>
      <c r="BB6" s="909"/>
      <c r="BC6" s="909"/>
      <c r="BD6" s="909"/>
      <c r="BE6" s="909"/>
      <c r="BF6" s="909"/>
      <c r="BG6" s="909"/>
      <c r="BH6" s="909"/>
      <c r="BI6" s="909"/>
      <c r="BJ6" s="909"/>
      <c r="BK6" s="909"/>
      <c r="BL6" s="909"/>
      <c r="BM6" s="909"/>
      <c r="BN6" s="909"/>
      <c r="BO6" s="909"/>
      <c r="BP6" s="909"/>
      <c r="BQ6" s="909"/>
      <c r="BR6" s="909"/>
      <c r="BS6" s="910"/>
      <c r="BT6" s="164"/>
      <c r="BU6" s="162"/>
      <c r="BV6" s="162"/>
    </row>
    <row r="7" spans="1:78" ht="23.45" customHeight="1" x14ac:dyDescent="0.15">
      <c r="A7" s="174"/>
      <c r="B7" s="174"/>
      <c r="C7" s="860"/>
      <c r="D7" s="861"/>
      <c r="E7" s="861"/>
      <c r="F7" s="862"/>
      <c r="G7" s="868"/>
      <c r="H7" s="869"/>
      <c r="I7" s="870"/>
      <c r="J7" s="903"/>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5"/>
      <c r="AO7" s="892"/>
      <c r="AP7" s="893"/>
      <c r="AQ7" s="893"/>
      <c r="AR7" s="893"/>
      <c r="AS7" s="893"/>
      <c r="AT7" s="893"/>
      <c r="AU7" s="893"/>
      <c r="AV7" s="887"/>
      <c r="AW7" s="887"/>
      <c r="AX7" s="887"/>
      <c r="AY7" s="887"/>
      <c r="AZ7" s="887"/>
      <c r="BA7" s="887"/>
      <c r="BB7" s="887"/>
      <c r="BC7" s="887"/>
      <c r="BD7" s="887"/>
      <c r="BE7" s="887"/>
      <c r="BF7" s="887"/>
      <c r="BG7" s="887"/>
      <c r="BH7" s="887"/>
      <c r="BI7" s="887"/>
      <c r="BJ7" s="887"/>
      <c r="BK7" s="887"/>
      <c r="BL7" s="887"/>
      <c r="BM7" s="887"/>
      <c r="BN7" s="887"/>
      <c r="BO7" s="887"/>
      <c r="BP7" s="887"/>
      <c r="BQ7" s="887"/>
      <c r="BR7" s="887"/>
      <c r="BS7" s="888"/>
      <c r="BT7" s="164"/>
      <c r="BU7" s="162"/>
      <c r="BV7" s="162"/>
    </row>
    <row r="8" spans="1:78" ht="24" customHeight="1" x14ac:dyDescent="0.15">
      <c r="A8" s="174"/>
      <c r="B8" s="174"/>
      <c r="C8" s="860"/>
      <c r="D8" s="861"/>
      <c r="E8" s="861"/>
      <c r="F8" s="862"/>
      <c r="G8" s="868"/>
      <c r="H8" s="869"/>
      <c r="I8" s="870"/>
      <c r="J8" s="903"/>
      <c r="K8" s="904"/>
      <c r="L8" s="904"/>
      <c r="M8" s="904"/>
      <c r="N8" s="904"/>
      <c r="O8" s="904"/>
      <c r="P8" s="904"/>
      <c r="Q8" s="904"/>
      <c r="R8" s="904"/>
      <c r="S8" s="904"/>
      <c r="T8" s="904"/>
      <c r="U8" s="904"/>
      <c r="V8" s="904"/>
      <c r="W8" s="904"/>
      <c r="X8" s="904"/>
      <c r="Y8" s="904"/>
      <c r="Z8" s="904"/>
      <c r="AA8" s="904"/>
      <c r="AB8" s="904"/>
      <c r="AC8" s="904"/>
      <c r="AD8" s="904"/>
      <c r="AE8" s="904"/>
      <c r="AF8" s="904"/>
      <c r="AG8" s="904"/>
      <c r="AH8" s="904"/>
      <c r="AI8" s="904"/>
      <c r="AJ8" s="904"/>
      <c r="AK8" s="904"/>
      <c r="AL8" s="904"/>
      <c r="AM8" s="904"/>
      <c r="AN8" s="905"/>
      <c r="AO8" s="883" t="s">
        <v>113</v>
      </c>
      <c r="AP8" s="884"/>
      <c r="AQ8" s="884"/>
      <c r="AR8" s="889"/>
      <c r="AS8" s="889"/>
      <c r="AT8" s="175"/>
      <c r="AU8" s="175"/>
      <c r="AV8" s="911" t="s">
        <v>114</v>
      </c>
      <c r="AW8" s="911"/>
      <c r="AX8" s="911"/>
      <c r="AY8" s="911"/>
      <c r="AZ8" s="911"/>
      <c r="BA8" s="911"/>
      <c r="BB8" s="911"/>
      <c r="BC8" s="911"/>
      <c r="BD8" s="911"/>
      <c r="BE8" s="911"/>
      <c r="BF8" s="911"/>
      <c r="BG8" s="911"/>
      <c r="BH8" s="911"/>
      <c r="BI8" s="911"/>
      <c r="BJ8" s="911"/>
      <c r="BK8" s="911"/>
      <c r="BL8" s="911"/>
      <c r="BM8" s="911"/>
      <c r="BN8" s="911"/>
      <c r="BO8" s="911"/>
      <c r="BP8" s="911"/>
      <c r="BQ8" s="911"/>
      <c r="BR8" s="911"/>
      <c r="BS8" s="912"/>
      <c r="BT8" s="164"/>
      <c r="BU8" s="162"/>
      <c r="BV8" s="162"/>
    </row>
    <row r="9" spans="1:78" ht="24.6" customHeight="1" x14ac:dyDescent="0.15">
      <c r="A9" s="174"/>
      <c r="B9" s="174"/>
      <c r="C9" s="863"/>
      <c r="D9" s="861"/>
      <c r="E9" s="861"/>
      <c r="F9" s="862"/>
      <c r="G9" s="868"/>
      <c r="H9" s="869"/>
      <c r="I9" s="870"/>
      <c r="J9" s="903"/>
      <c r="K9" s="904"/>
      <c r="L9" s="904"/>
      <c r="M9" s="904"/>
      <c r="N9" s="904"/>
      <c r="O9" s="904"/>
      <c r="P9" s="904"/>
      <c r="Q9" s="904"/>
      <c r="R9" s="904"/>
      <c r="S9" s="904"/>
      <c r="T9" s="904"/>
      <c r="U9" s="904"/>
      <c r="V9" s="904"/>
      <c r="W9" s="904"/>
      <c r="X9" s="904"/>
      <c r="Y9" s="904"/>
      <c r="Z9" s="904"/>
      <c r="AA9" s="904"/>
      <c r="AB9" s="904"/>
      <c r="AC9" s="904"/>
      <c r="AD9" s="904"/>
      <c r="AE9" s="904"/>
      <c r="AF9" s="904"/>
      <c r="AG9" s="904"/>
      <c r="AH9" s="904"/>
      <c r="AI9" s="904"/>
      <c r="AJ9" s="904"/>
      <c r="AK9" s="904"/>
      <c r="AL9" s="904"/>
      <c r="AM9" s="904"/>
      <c r="AN9" s="905"/>
      <c r="AO9" s="848" t="s">
        <v>115</v>
      </c>
      <c r="AP9" s="849"/>
      <c r="AQ9" s="849"/>
      <c r="AR9" s="853" t="s">
        <v>116</v>
      </c>
      <c r="AS9" s="854"/>
      <c r="AT9" s="854"/>
      <c r="AU9" s="854"/>
      <c r="AV9" s="913" t="s">
        <v>117</v>
      </c>
      <c r="AW9" s="913"/>
      <c r="AX9" s="913"/>
      <c r="AY9" s="913"/>
      <c r="AZ9" s="913"/>
      <c r="BA9" s="913"/>
      <c r="BB9" s="913"/>
      <c r="BC9" s="913"/>
      <c r="BD9" s="913"/>
      <c r="BE9" s="913"/>
      <c r="BF9" s="913"/>
      <c r="BG9" s="487"/>
      <c r="BH9" s="487"/>
      <c r="BI9" s="913" t="s">
        <v>118</v>
      </c>
      <c r="BJ9" s="913"/>
      <c r="BK9" s="913"/>
      <c r="BL9" s="913"/>
      <c r="BM9" s="913"/>
      <c r="BN9" s="913"/>
      <c r="BO9" s="913"/>
      <c r="BP9" s="913"/>
      <c r="BQ9" s="913"/>
      <c r="BR9" s="913"/>
      <c r="BS9" s="914"/>
      <c r="BT9" s="164"/>
      <c r="BU9" s="162"/>
      <c r="BV9" s="162"/>
    </row>
    <row r="10" spans="1:78" ht="41.45" customHeight="1" x14ac:dyDescent="0.15">
      <c r="A10" s="174"/>
      <c r="B10" s="174"/>
      <c r="C10" s="864"/>
      <c r="D10" s="817"/>
      <c r="E10" s="817"/>
      <c r="F10" s="818"/>
      <c r="G10" s="871"/>
      <c r="H10" s="872"/>
      <c r="I10" s="873"/>
      <c r="J10" s="906"/>
      <c r="K10" s="907"/>
      <c r="L10" s="907"/>
      <c r="M10" s="907"/>
      <c r="N10" s="907"/>
      <c r="O10" s="907"/>
      <c r="P10" s="907"/>
      <c r="Q10" s="907"/>
      <c r="R10" s="907"/>
      <c r="S10" s="907"/>
      <c r="T10" s="907"/>
      <c r="U10" s="907"/>
      <c r="V10" s="907"/>
      <c r="W10" s="907"/>
      <c r="X10" s="907"/>
      <c r="Y10" s="907"/>
      <c r="Z10" s="907"/>
      <c r="AA10" s="907"/>
      <c r="AB10" s="907"/>
      <c r="AC10" s="907"/>
      <c r="AD10" s="907"/>
      <c r="AE10" s="907"/>
      <c r="AF10" s="907"/>
      <c r="AG10" s="907"/>
      <c r="AH10" s="907"/>
      <c r="AI10" s="907"/>
      <c r="AJ10" s="907"/>
      <c r="AK10" s="907"/>
      <c r="AL10" s="907"/>
      <c r="AM10" s="907"/>
      <c r="AN10" s="908"/>
      <c r="AO10" s="850"/>
      <c r="AP10" s="851"/>
      <c r="AQ10" s="852"/>
      <c r="AR10" s="237"/>
      <c r="AS10" s="176"/>
      <c r="AT10" s="176"/>
      <c r="AU10" s="176"/>
      <c r="AV10" s="915" t="s">
        <v>216</v>
      </c>
      <c r="AW10" s="915"/>
      <c r="AX10" s="915"/>
      <c r="AY10" s="915"/>
      <c r="AZ10" s="915"/>
      <c r="BA10" s="915"/>
      <c r="BB10" s="915"/>
      <c r="BC10" s="915"/>
      <c r="BD10" s="915"/>
      <c r="BE10" s="915"/>
      <c r="BF10" s="915"/>
      <c r="BI10" s="915" t="s">
        <v>119</v>
      </c>
      <c r="BJ10" s="915"/>
      <c r="BK10" s="915"/>
      <c r="BL10" s="915"/>
      <c r="BM10" s="915"/>
      <c r="BN10" s="915"/>
      <c r="BO10" s="915"/>
      <c r="BP10" s="915"/>
      <c r="BQ10" s="915"/>
      <c r="BR10" s="915"/>
      <c r="BS10" s="916"/>
      <c r="BT10" s="164"/>
      <c r="BU10" s="162"/>
      <c r="BV10" s="162"/>
    </row>
    <row r="11" spans="1:78" s="178" customFormat="1" ht="24" customHeight="1" x14ac:dyDescent="0.2">
      <c r="A11" s="174"/>
      <c r="B11" s="174"/>
      <c r="C11" s="838" t="s">
        <v>120</v>
      </c>
      <c r="D11" s="839"/>
      <c r="E11" s="839"/>
      <c r="F11" s="839"/>
      <c r="G11" s="839"/>
      <c r="H11" s="839"/>
      <c r="I11" s="839"/>
      <c r="J11" s="839"/>
      <c r="K11" s="839"/>
      <c r="L11" s="839"/>
      <c r="M11" s="839"/>
      <c r="N11" s="839"/>
      <c r="O11" s="840"/>
      <c r="P11" s="841" t="s">
        <v>121</v>
      </c>
      <c r="Q11" s="842"/>
      <c r="R11" s="842"/>
      <c r="S11" s="842"/>
      <c r="T11" s="842"/>
      <c r="U11" s="842"/>
      <c r="V11" s="842"/>
      <c r="W11" s="842"/>
      <c r="X11" s="842"/>
      <c r="Y11" s="842"/>
      <c r="Z11" s="842"/>
      <c r="AA11" s="842"/>
      <c r="AB11" s="842"/>
      <c r="AC11" s="843"/>
      <c r="AD11" s="844" t="s">
        <v>122</v>
      </c>
      <c r="AE11" s="844"/>
      <c r="AF11" s="844"/>
      <c r="AG11" s="844"/>
      <c r="AH11" s="844"/>
      <c r="AI11" s="844"/>
      <c r="AJ11" s="844"/>
      <c r="AK11" s="844"/>
      <c r="AL11" s="844"/>
      <c r="AM11" s="844"/>
      <c r="AN11" s="844"/>
      <c r="AO11" s="844"/>
      <c r="AP11" s="844"/>
      <c r="AQ11" s="844"/>
      <c r="AR11" s="845" t="s">
        <v>123</v>
      </c>
      <c r="AS11" s="845"/>
      <c r="AT11" s="845"/>
      <c r="AU11" s="845"/>
      <c r="AV11" s="845"/>
      <c r="AW11" s="845"/>
      <c r="AX11" s="845"/>
      <c r="AY11" s="845"/>
      <c r="AZ11" s="845"/>
      <c r="BA11" s="845"/>
      <c r="BB11" s="845"/>
      <c r="BC11" s="845"/>
      <c r="BD11" s="845"/>
      <c r="BE11" s="845"/>
      <c r="BF11" s="844" t="s">
        <v>124</v>
      </c>
      <c r="BG11" s="844"/>
      <c r="BH11" s="844"/>
      <c r="BI11" s="844"/>
      <c r="BJ11" s="844"/>
      <c r="BK11" s="844"/>
      <c r="BL11" s="844"/>
      <c r="BM11" s="844"/>
      <c r="BN11" s="844"/>
      <c r="BO11" s="844"/>
      <c r="BP11" s="844"/>
      <c r="BQ11" s="844"/>
      <c r="BR11" s="844"/>
      <c r="BS11" s="844"/>
      <c r="BT11" s="164"/>
      <c r="BU11" s="162"/>
      <c r="BV11" s="162"/>
      <c r="BW11" s="163"/>
      <c r="BX11" s="163"/>
      <c r="BY11" s="163"/>
      <c r="BZ11" s="177"/>
    </row>
    <row r="12" spans="1:78" ht="24" customHeight="1" x14ac:dyDescent="0.15">
      <c r="A12" s="174"/>
      <c r="B12" s="174"/>
      <c r="C12" s="801" t="s">
        <v>125</v>
      </c>
      <c r="D12" s="802"/>
      <c r="E12" s="802"/>
      <c r="F12" s="802"/>
      <c r="G12" s="802"/>
      <c r="H12" s="802"/>
      <c r="I12" s="802"/>
      <c r="J12" s="802"/>
      <c r="K12" s="802"/>
      <c r="L12" s="802"/>
      <c r="M12" s="802"/>
      <c r="N12" s="802"/>
      <c r="O12" s="803"/>
      <c r="P12" s="807" t="s">
        <v>126</v>
      </c>
      <c r="Q12" s="808"/>
      <c r="R12" s="809"/>
      <c r="S12" s="809"/>
      <c r="T12" s="809"/>
      <c r="U12" s="809"/>
      <c r="V12" s="809"/>
      <c r="W12" s="809"/>
      <c r="X12" s="809"/>
      <c r="Y12" s="809"/>
      <c r="Z12" s="809"/>
      <c r="AA12" s="809"/>
      <c r="AB12" s="730" t="s">
        <v>127</v>
      </c>
      <c r="AC12" s="730"/>
      <c r="AD12" s="810" t="s">
        <v>128</v>
      </c>
      <c r="AE12" s="811"/>
      <c r="AF12" s="811"/>
      <c r="AG12" s="811"/>
      <c r="AH12" s="811"/>
      <c r="AI12" s="811"/>
      <c r="AJ12" s="811"/>
      <c r="AK12" s="811"/>
      <c r="AL12" s="811"/>
      <c r="AM12" s="811"/>
      <c r="AN12" s="811"/>
      <c r="AO12" s="811"/>
      <c r="AP12" s="811"/>
      <c r="AQ12" s="812"/>
      <c r="AR12" s="729" t="s">
        <v>129</v>
      </c>
      <c r="AS12" s="730"/>
      <c r="AT12" s="730"/>
      <c r="AU12" s="730"/>
      <c r="AV12" s="730"/>
      <c r="AW12" s="730"/>
      <c r="AX12" s="730"/>
      <c r="AY12" s="730"/>
      <c r="AZ12" s="730"/>
      <c r="BA12" s="730"/>
      <c r="BB12" s="730"/>
      <c r="BC12" s="730"/>
      <c r="BD12" s="730"/>
      <c r="BE12" s="731"/>
      <c r="BF12" s="179" t="s">
        <v>130</v>
      </c>
      <c r="BG12" s="180"/>
      <c r="BH12" s="800"/>
      <c r="BI12" s="800"/>
      <c r="BJ12" s="800"/>
      <c r="BK12" s="800"/>
      <c r="BL12" s="800"/>
      <c r="BM12" s="800"/>
      <c r="BN12" s="800"/>
      <c r="BO12" s="800"/>
      <c r="BP12" s="800"/>
      <c r="BQ12" s="800"/>
      <c r="BR12" s="730" t="s">
        <v>129</v>
      </c>
      <c r="BS12" s="731"/>
      <c r="BT12" s="164"/>
      <c r="BU12" s="162"/>
      <c r="BV12" s="162"/>
    </row>
    <row r="13" spans="1:78" ht="24" x14ac:dyDescent="0.15">
      <c r="A13" s="174"/>
      <c r="B13" s="174"/>
      <c r="C13" s="804"/>
      <c r="D13" s="805"/>
      <c r="E13" s="805"/>
      <c r="F13" s="805"/>
      <c r="G13" s="805"/>
      <c r="H13" s="805"/>
      <c r="I13" s="805"/>
      <c r="J13" s="805"/>
      <c r="K13" s="805"/>
      <c r="L13" s="805"/>
      <c r="M13" s="805"/>
      <c r="N13" s="805"/>
      <c r="O13" s="806"/>
      <c r="P13" s="917">
        <v>9044200</v>
      </c>
      <c r="Q13" s="918"/>
      <c r="R13" s="918"/>
      <c r="S13" s="918"/>
      <c r="T13" s="918"/>
      <c r="U13" s="918"/>
      <c r="V13" s="918"/>
      <c r="W13" s="918"/>
      <c r="X13" s="918"/>
      <c r="Y13" s="918"/>
      <c r="Z13" s="918"/>
      <c r="AA13" s="918"/>
      <c r="AB13" s="918"/>
      <c r="AC13" s="918"/>
      <c r="AD13" s="917">
        <v>6939780</v>
      </c>
      <c r="AE13" s="918"/>
      <c r="AF13" s="918"/>
      <c r="AG13" s="918"/>
      <c r="AH13" s="918"/>
      <c r="AI13" s="918"/>
      <c r="AJ13" s="918"/>
      <c r="AK13" s="918"/>
      <c r="AL13" s="918"/>
      <c r="AM13" s="918"/>
      <c r="AN13" s="918"/>
      <c r="AO13" s="918"/>
      <c r="AP13" s="918"/>
      <c r="AQ13" s="919"/>
      <c r="AR13" s="917">
        <v>3059821</v>
      </c>
      <c r="AS13" s="918"/>
      <c r="AT13" s="918"/>
      <c r="AU13" s="918"/>
      <c r="AV13" s="918"/>
      <c r="AW13" s="918"/>
      <c r="AX13" s="918"/>
      <c r="AY13" s="918"/>
      <c r="AZ13" s="918"/>
      <c r="BA13" s="918"/>
      <c r="BB13" s="918"/>
      <c r="BC13" s="918"/>
      <c r="BD13" s="918"/>
      <c r="BE13" s="919"/>
      <c r="BF13" s="917">
        <v>355600</v>
      </c>
      <c r="BG13" s="918"/>
      <c r="BH13" s="918"/>
      <c r="BI13" s="918"/>
      <c r="BJ13" s="918"/>
      <c r="BK13" s="918"/>
      <c r="BL13" s="918"/>
      <c r="BM13" s="918"/>
      <c r="BN13" s="918"/>
      <c r="BO13" s="918"/>
      <c r="BP13" s="918"/>
      <c r="BQ13" s="918"/>
      <c r="BR13" s="918"/>
      <c r="BS13" s="919"/>
      <c r="BT13" s="164"/>
      <c r="BU13" s="162"/>
      <c r="BV13" s="162"/>
    </row>
    <row r="14" spans="1:78" s="178" customFormat="1" ht="16.899999999999999" customHeight="1" x14ac:dyDescent="0.2">
      <c r="A14" s="174"/>
      <c r="B14" s="174"/>
      <c r="C14" s="821" t="s">
        <v>131</v>
      </c>
      <c r="D14" s="822"/>
      <c r="E14" s="822"/>
      <c r="F14" s="822"/>
      <c r="G14" s="822"/>
      <c r="H14" s="822"/>
      <c r="I14" s="822"/>
      <c r="J14" s="822"/>
      <c r="K14" s="822"/>
      <c r="L14" s="822"/>
      <c r="M14" s="822"/>
      <c r="N14" s="823"/>
      <c r="O14" s="821" t="s">
        <v>132</v>
      </c>
      <c r="P14" s="822"/>
      <c r="Q14" s="822"/>
      <c r="R14" s="822"/>
      <c r="S14" s="822"/>
      <c r="T14" s="822"/>
      <c r="U14" s="822"/>
      <c r="V14" s="822"/>
      <c r="W14" s="822"/>
      <c r="X14" s="822"/>
      <c r="Y14" s="822"/>
      <c r="Z14" s="823"/>
      <c r="AA14" s="830" t="s">
        <v>133</v>
      </c>
      <c r="AB14" s="831"/>
      <c r="AC14" s="831"/>
      <c r="AD14" s="831"/>
      <c r="AE14" s="831"/>
      <c r="AF14" s="831"/>
      <c r="AG14" s="831"/>
      <c r="AH14" s="831"/>
      <c r="AI14" s="831"/>
      <c r="AJ14" s="831"/>
      <c r="AK14" s="831"/>
      <c r="AL14" s="831"/>
      <c r="AM14" s="831"/>
      <c r="AN14" s="831"/>
      <c r="AO14" s="831"/>
      <c r="AP14" s="831"/>
      <c r="AQ14" s="831"/>
      <c r="AR14" s="831"/>
      <c r="AS14" s="831"/>
      <c r="AT14" s="831"/>
      <c r="AU14" s="831"/>
      <c r="AV14" s="831"/>
      <c r="AW14" s="831"/>
      <c r="AX14" s="832"/>
      <c r="AY14" s="833" t="s">
        <v>134</v>
      </c>
      <c r="AZ14" s="834"/>
      <c r="BA14" s="834"/>
      <c r="BB14" s="834"/>
      <c r="BC14" s="835" t="s">
        <v>135</v>
      </c>
      <c r="BD14" s="836"/>
      <c r="BE14" s="836"/>
      <c r="BF14" s="836"/>
      <c r="BG14" s="836"/>
      <c r="BH14" s="836"/>
      <c r="BI14" s="836"/>
      <c r="BJ14" s="836"/>
      <c r="BK14" s="836"/>
      <c r="BL14" s="836"/>
      <c r="BM14" s="836"/>
      <c r="BN14" s="837"/>
      <c r="BO14" s="791" t="s">
        <v>136</v>
      </c>
      <c r="BP14" s="792"/>
      <c r="BQ14" s="792"/>
      <c r="BR14" s="792"/>
      <c r="BS14" s="793"/>
      <c r="BT14" s="164"/>
      <c r="BU14" s="162"/>
      <c r="BV14" s="162"/>
      <c r="BW14" s="163"/>
      <c r="BX14" s="163"/>
      <c r="BY14" s="163"/>
      <c r="BZ14" s="177"/>
    </row>
    <row r="15" spans="1:78" s="178" customFormat="1" ht="17.25" x14ac:dyDescent="0.2">
      <c r="A15" s="174"/>
      <c r="B15" s="174"/>
      <c r="C15" s="824"/>
      <c r="D15" s="825"/>
      <c r="E15" s="825"/>
      <c r="F15" s="825"/>
      <c r="G15" s="825"/>
      <c r="H15" s="825"/>
      <c r="I15" s="825"/>
      <c r="J15" s="825"/>
      <c r="K15" s="825"/>
      <c r="L15" s="825"/>
      <c r="M15" s="825"/>
      <c r="N15" s="826"/>
      <c r="O15" s="824"/>
      <c r="P15" s="825"/>
      <c r="Q15" s="825"/>
      <c r="R15" s="825"/>
      <c r="S15" s="825"/>
      <c r="T15" s="825"/>
      <c r="U15" s="825"/>
      <c r="V15" s="825"/>
      <c r="W15" s="825"/>
      <c r="X15" s="825"/>
      <c r="Y15" s="825"/>
      <c r="Z15" s="826"/>
      <c r="AA15" s="816" t="s">
        <v>137</v>
      </c>
      <c r="AB15" s="817"/>
      <c r="AC15" s="817"/>
      <c r="AD15" s="817"/>
      <c r="AE15" s="817"/>
      <c r="AF15" s="817"/>
      <c r="AG15" s="817"/>
      <c r="AH15" s="817"/>
      <c r="AI15" s="817"/>
      <c r="AJ15" s="817"/>
      <c r="AK15" s="817"/>
      <c r="AL15" s="817"/>
      <c r="AM15" s="817"/>
      <c r="AN15" s="817"/>
      <c r="AO15" s="817"/>
      <c r="AP15" s="817"/>
      <c r="AQ15" s="817"/>
      <c r="AR15" s="817"/>
      <c r="AS15" s="817"/>
      <c r="AT15" s="817"/>
      <c r="AU15" s="817"/>
      <c r="AV15" s="817"/>
      <c r="AW15" s="817"/>
      <c r="AX15" s="818"/>
      <c r="AY15" s="834"/>
      <c r="AZ15" s="834"/>
      <c r="BA15" s="834"/>
      <c r="BB15" s="834"/>
      <c r="BC15" s="819" t="s">
        <v>138</v>
      </c>
      <c r="BD15" s="717"/>
      <c r="BE15" s="717"/>
      <c r="BF15" s="717"/>
      <c r="BG15" s="717"/>
      <c r="BH15" s="717"/>
      <c r="BI15" s="717"/>
      <c r="BJ15" s="717"/>
      <c r="BK15" s="717"/>
      <c r="BL15" s="717"/>
      <c r="BM15" s="717"/>
      <c r="BN15" s="820"/>
      <c r="BO15" s="794"/>
      <c r="BP15" s="795"/>
      <c r="BQ15" s="795"/>
      <c r="BR15" s="795"/>
      <c r="BS15" s="796"/>
      <c r="BT15" s="164"/>
      <c r="BU15" s="162"/>
      <c r="BV15" s="162"/>
      <c r="BW15" s="163"/>
      <c r="BX15" s="163"/>
      <c r="BY15" s="163"/>
      <c r="BZ15" s="177"/>
    </row>
    <row r="16" spans="1:78" s="178" customFormat="1" ht="17.25" x14ac:dyDescent="0.2">
      <c r="A16" s="174"/>
      <c r="B16" s="174"/>
      <c r="C16" s="183"/>
      <c r="D16" s="184"/>
      <c r="E16" s="184"/>
      <c r="F16" s="184"/>
      <c r="G16" s="184"/>
      <c r="H16" s="184"/>
      <c r="I16" s="184"/>
      <c r="J16" s="184"/>
      <c r="K16" s="785" t="s">
        <v>139</v>
      </c>
      <c r="L16" s="786"/>
      <c r="M16" s="786"/>
      <c r="N16" s="787"/>
      <c r="O16" s="827"/>
      <c r="P16" s="828"/>
      <c r="Q16" s="828"/>
      <c r="R16" s="828"/>
      <c r="S16" s="828"/>
      <c r="T16" s="828"/>
      <c r="U16" s="828"/>
      <c r="V16" s="828"/>
      <c r="W16" s="828"/>
      <c r="X16" s="828"/>
      <c r="Y16" s="828"/>
      <c r="Z16" s="829"/>
      <c r="AA16" s="788" t="s">
        <v>140</v>
      </c>
      <c r="AB16" s="789"/>
      <c r="AC16" s="789"/>
      <c r="AD16" s="789"/>
      <c r="AE16" s="789"/>
      <c r="AF16" s="789"/>
      <c r="AG16" s="789"/>
      <c r="AH16" s="788" t="s">
        <v>141</v>
      </c>
      <c r="AI16" s="789"/>
      <c r="AJ16" s="789"/>
      <c r="AK16" s="789"/>
      <c r="AL16" s="789"/>
      <c r="AM16" s="789"/>
      <c r="AN16" s="789"/>
      <c r="AO16" s="789"/>
      <c r="AP16" s="789"/>
      <c r="AQ16" s="790"/>
      <c r="AR16" s="789" t="s">
        <v>142</v>
      </c>
      <c r="AS16" s="789"/>
      <c r="AT16" s="789"/>
      <c r="AU16" s="789"/>
      <c r="AV16" s="789"/>
      <c r="AW16" s="789"/>
      <c r="AX16" s="790"/>
      <c r="AY16" s="834"/>
      <c r="AZ16" s="834"/>
      <c r="BA16" s="834"/>
      <c r="BB16" s="834"/>
      <c r="BC16" s="785" t="s">
        <v>143</v>
      </c>
      <c r="BD16" s="786"/>
      <c r="BE16" s="786"/>
      <c r="BF16" s="786"/>
      <c r="BG16" s="786"/>
      <c r="BH16" s="786"/>
      <c r="BI16" s="786"/>
      <c r="BJ16" s="787"/>
      <c r="BK16" s="813" t="s">
        <v>142</v>
      </c>
      <c r="BL16" s="814"/>
      <c r="BM16" s="814"/>
      <c r="BN16" s="815"/>
      <c r="BO16" s="797"/>
      <c r="BP16" s="798"/>
      <c r="BQ16" s="798"/>
      <c r="BR16" s="798"/>
      <c r="BS16" s="799"/>
      <c r="BT16" s="164"/>
      <c r="BU16" s="162"/>
      <c r="BV16" s="162"/>
      <c r="BW16" s="163"/>
      <c r="BX16" s="163"/>
      <c r="BY16" s="163"/>
      <c r="BZ16" s="177"/>
    </row>
    <row r="17" spans="1:78" ht="16.899999999999999" customHeight="1" x14ac:dyDescent="0.15">
      <c r="A17" s="174"/>
      <c r="B17" s="174"/>
      <c r="C17" s="779" t="s">
        <v>144</v>
      </c>
      <c r="D17" s="780"/>
      <c r="E17" s="780"/>
      <c r="F17" s="781"/>
      <c r="G17" s="779" t="s">
        <v>145</v>
      </c>
      <c r="H17" s="780"/>
      <c r="I17" s="780"/>
      <c r="J17" s="780"/>
      <c r="K17" s="782"/>
      <c r="L17" s="783"/>
      <c r="M17" s="783"/>
      <c r="N17" s="784"/>
      <c r="O17" s="771" t="s">
        <v>128</v>
      </c>
      <c r="P17" s="772"/>
      <c r="Q17" s="772"/>
      <c r="R17" s="772"/>
      <c r="S17" s="772"/>
      <c r="T17" s="772"/>
      <c r="U17" s="772"/>
      <c r="V17" s="772"/>
      <c r="W17" s="772"/>
      <c r="X17" s="772"/>
      <c r="Y17" s="772"/>
      <c r="Z17" s="774"/>
      <c r="AA17" s="771" t="s">
        <v>146</v>
      </c>
      <c r="AB17" s="772"/>
      <c r="AC17" s="772"/>
      <c r="AD17" s="772"/>
      <c r="AE17" s="775" t="s">
        <v>147</v>
      </c>
      <c r="AF17" s="776"/>
      <c r="AG17" s="777"/>
      <c r="AH17" s="772" t="s">
        <v>148</v>
      </c>
      <c r="AI17" s="772"/>
      <c r="AJ17" s="772"/>
      <c r="AK17" s="773" t="s">
        <v>146</v>
      </c>
      <c r="AL17" s="772"/>
      <c r="AM17" s="772"/>
      <c r="AN17" s="774"/>
      <c r="AO17" s="775" t="s">
        <v>147</v>
      </c>
      <c r="AP17" s="776"/>
      <c r="AQ17" s="776"/>
      <c r="AR17" s="771" t="s">
        <v>146</v>
      </c>
      <c r="AS17" s="772"/>
      <c r="AT17" s="772"/>
      <c r="AU17" s="774"/>
      <c r="AV17" s="775" t="s">
        <v>147</v>
      </c>
      <c r="AW17" s="776"/>
      <c r="AX17" s="777"/>
      <c r="AY17" s="778" t="s">
        <v>149</v>
      </c>
      <c r="AZ17" s="778"/>
      <c r="BA17" s="778"/>
      <c r="BB17" s="778"/>
      <c r="BC17" s="771" t="s">
        <v>150</v>
      </c>
      <c r="BD17" s="772"/>
      <c r="BE17" s="772"/>
      <c r="BF17" s="772"/>
      <c r="BG17" s="773" t="s">
        <v>151</v>
      </c>
      <c r="BH17" s="772"/>
      <c r="BI17" s="772"/>
      <c r="BJ17" s="774"/>
      <c r="BK17" s="771" t="s">
        <v>151</v>
      </c>
      <c r="BL17" s="772"/>
      <c r="BM17" s="772"/>
      <c r="BN17" s="774"/>
      <c r="BO17" s="772" t="s">
        <v>151</v>
      </c>
      <c r="BP17" s="772"/>
      <c r="BQ17" s="772"/>
      <c r="BR17" s="772"/>
      <c r="BS17" s="774"/>
      <c r="BT17" s="164"/>
      <c r="BU17" s="162" t="s">
        <v>219</v>
      </c>
      <c r="BV17" s="162">
        <v>1</v>
      </c>
    </row>
    <row r="18" spans="1:78" ht="16.149999999999999" customHeight="1" x14ac:dyDescent="0.15">
      <c r="A18" s="174"/>
      <c r="B18" s="174"/>
      <c r="C18" s="920" t="s">
        <v>220</v>
      </c>
      <c r="D18" s="921"/>
      <c r="E18" s="921"/>
      <c r="F18" s="922"/>
      <c r="G18" s="762"/>
      <c r="H18" s="762"/>
      <c r="I18" s="762"/>
      <c r="J18" s="762"/>
      <c r="K18" s="926" t="s">
        <v>220</v>
      </c>
      <c r="L18" s="927"/>
      <c r="M18" s="927"/>
      <c r="N18" s="928"/>
      <c r="O18" s="930">
        <v>380000</v>
      </c>
      <c r="P18" s="931"/>
      <c r="Q18" s="931"/>
      <c r="R18" s="931"/>
      <c r="S18" s="931"/>
      <c r="T18" s="931"/>
      <c r="U18" s="931"/>
      <c r="V18" s="931"/>
      <c r="W18" s="931"/>
      <c r="X18" s="931"/>
      <c r="Y18" s="931"/>
      <c r="Z18" s="932"/>
      <c r="AA18" s="926">
        <v>1</v>
      </c>
      <c r="AB18" s="927"/>
      <c r="AC18" s="927"/>
      <c r="AD18" s="927"/>
      <c r="AE18" s="750"/>
      <c r="AF18" s="749"/>
      <c r="AG18" s="751"/>
      <c r="AH18" s="927">
        <v>1</v>
      </c>
      <c r="AI18" s="927"/>
      <c r="AJ18" s="927"/>
      <c r="AK18" s="936">
        <v>1</v>
      </c>
      <c r="AL18" s="927"/>
      <c r="AM18" s="927"/>
      <c r="AN18" s="928"/>
      <c r="AO18" s="749"/>
      <c r="AP18" s="749"/>
      <c r="AQ18" s="749"/>
      <c r="AR18" s="926">
        <v>2</v>
      </c>
      <c r="AS18" s="927"/>
      <c r="AT18" s="927"/>
      <c r="AU18" s="928"/>
      <c r="AV18" s="750"/>
      <c r="AW18" s="749"/>
      <c r="AX18" s="751"/>
      <c r="AY18" s="938">
        <v>1</v>
      </c>
      <c r="AZ18" s="938"/>
      <c r="BA18" s="938"/>
      <c r="BB18" s="938"/>
      <c r="BC18" s="926">
        <v>1</v>
      </c>
      <c r="BD18" s="927"/>
      <c r="BE18" s="927"/>
      <c r="BF18" s="927"/>
      <c r="BG18" s="936">
        <v>1</v>
      </c>
      <c r="BH18" s="927"/>
      <c r="BI18" s="927"/>
      <c r="BJ18" s="928"/>
      <c r="BK18" s="926"/>
      <c r="BL18" s="927"/>
      <c r="BM18" s="927"/>
      <c r="BN18" s="928"/>
      <c r="BO18" s="745"/>
      <c r="BP18" s="745"/>
      <c r="BQ18" s="745"/>
      <c r="BR18" s="745"/>
      <c r="BS18" s="746"/>
      <c r="BT18" s="164"/>
      <c r="BU18" s="533" t="s">
        <v>221</v>
      </c>
      <c r="BV18" s="162">
        <v>2</v>
      </c>
    </row>
    <row r="19" spans="1:78" ht="16.899999999999999" customHeight="1" x14ac:dyDescent="0.15">
      <c r="A19" s="174"/>
      <c r="B19" s="174"/>
      <c r="C19" s="923"/>
      <c r="D19" s="924"/>
      <c r="E19" s="924"/>
      <c r="F19" s="925"/>
      <c r="G19" s="763"/>
      <c r="H19" s="763"/>
      <c r="I19" s="763"/>
      <c r="J19" s="763"/>
      <c r="K19" s="929"/>
      <c r="L19" s="924"/>
      <c r="M19" s="924"/>
      <c r="N19" s="925"/>
      <c r="O19" s="933"/>
      <c r="P19" s="934"/>
      <c r="Q19" s="934"/>
      <c r="R19" s="934"/>
      <c r="S19" s="934"/>
      <c r="T19" s="934"/>
      <c r="U19" s="934"/>
      <c r="V19" s="934"/>
      <c r="W19" s="934"/>
      <c r="X19" s="934"/>
      <c r="Y19" s="934"/>
      <c r="Z19" s="935"/>
      <c r="AA19" s="923"/>
      <c r="AB19" s="924"/>
      <c r="AC19" s="924"/>
      <c r="AD19" s="924"/>
      <c r="AE19" s="752"/>
      <c r="AF19" s="753"/>
      <c r="AG19" s="754"/>
      <c r="AH19" s="924"/>
      <c r="AI19" s="924"/>
      <c r="AJ19" s="924"/>
      <c r="AK19" s="937"/>
      <c r="AL19" s="924"/>
      <c r="AM19" s="924"/>
      <c r="AN19" s="925"/>
      <c r="AO19" s="749"/>
      <c r="AP19" s="749"/>
      <c r="AQ19" s="749"/>
      <c r="AR19" s="923"/>
      <c r="AS19" s="924"/>
      <c r="AT19" s="924"/>
      <c r="AU19" s="925"/>
      <c r="AV19" s="752"/>
      <c r="AW19" s="753"/>
      <c r="AX19" s="754"/>
      <c r="AY19" s="939"/>
      <c r="AZ19" s="939"/>
      <c r="BA19" s="939"/>
      <c r="BB19" s="939"/>
      <c r="BC19" s="923"/>
      <c r="BD19" s="924"/>
      <c r="BE19" s="924"/>
      <c r="BF19" s="924"/>
      <c r="BG19" s="937"/>
      <c r="BH19" s="924"/>
      <c r="BI19" s="924"/>
      <c r="BJ19" s="925"/>
      <c r="BK19" s="923"/>
      <c r="BL19" s="924"/>
      <c r="BM19" s="924"/>
      <c r="BN19" s="925"/>
      <c r="BO19" s="747"/>
      <c r="BP19" s="747"/>
      <c r="BQ19" s="747"/>
      <c r="BR19" s="747"/>
      <c r="BS19" s="748"/>
      <c r="BT19" s="164"/>
      <c r="BU19" s="534"/>
      <c r="BV19" s="162">
        <v>3</v>
      </c>
    </row>
    <row r="20" spans="1:78" s="178" customFormat="1" ht="17.45" customHeight="1" x14ac:dyDescent="0.2">
      <c r="A20" s="174"/>
      <c r="B20" s="174"/>
      <c r="C20" s="733" t="s">
        <v>152</v>
      </c>
      <c r="D20" s="734"/>
      <c r="E20" s="734"/>
      <c r="F20" s="734"/>
      <c r="G20" s="734"/>
      <c r="H20" s="734"/>
      <c r="I20" s="734"/>
      <c r="J20" s="734"/>
      <c r="K20" s="734"/>
      <c r="L20" s="734"/>
      <c r="M20" s="734"/>
      <c r="N20" s="734"/>
      <c r="O20" s="734"/>
      <c r="P20" s="734"/>
      <c r="Q20" s="734"/>
      <c r="R20" s="734"/>
      <c r="S20" s="734"/>
      <c r="T20" s="735"/>
      <c r="U20" s="733" t="s">
        <v>153</v>
      </c>
      <c r="V20" s="734"/>
      <c r="W20" s="734"/>
      <c r="X20" s="734"/>
      <c r="Y20" s="734"/>
      <c r="Z20" s="734"/>
      <c r="AA20" s="734"/>
      <c r="AB20" s="734"/>
      <c r="AC20" s="734"/>
      <c r="AD20" s="734"/>
      <c r="AE20" s="734"/>
      <c r="AF20" s="734"/>
      <c r="AG20" s="734"/>
      <c r="AH20" s="734"/>
      <c r="AI20" s="734"/>
      <c r="AJ20" s="734"/>
      <c r="AK20" s="735"/>
      <c r="AL20" s="736" t="s">
        <v>154</v>
      </c>
      <c r="AM20" s="737"/>
      <c r="AN20" s="737"/>
      <c r="AO20" s="737"/>
      <c r="AP20" s="737"/>
      <c r="AQ20" s="737"/>
      <c r="AR20" s="737"/>
      <c r="AS20" s="737"/>
      <c r="AT20" s="737"/>
      <c r="AU20" s="737"/>
      <c r="AV20" s="737"/>
      <c r="AW20" s="737"/>
      <c r="AX20" s="737"/>
      <c r="AY20" s="737"/>
      <c r="AZ20" s="737"/>
      <c r="BA20" s="737"/>
      <c r="BB20" s="738"/>
      <c r="BC20" s="733" t="s">
        <v>155</v>
      </c>
      <c r="BD20" s="734"/>
      <c r="BE20" s="734"/>
      <c r="BF20" s="734"/>
      <c r="BG20" s="734"/>
      <c r="BH20" s="734"/>
      <c r="BI20" s="734"/>
      <c r="BJ20" s="734"/>
      <c r="BK20" s="734"/>
      <c r="BL20" s="734"/>
      <c r="BM20" s="734"/>
      <c r="BN20" s="734"/>
      <c r="BO20" s="734"/>
      <c r="BP20" s="734"/>
      <c r="BQ20" s="734"/>
      <c r="BR20" s="734"/>
      <c r="BS20" s="735"/>
      <c r="BT20" s="164"/>
      <c r="BU20" s="163"/>
      <c r="BV20" s="163">
        <v>4</v>
      </c>
      <c r="BW20" s="163"/>
      <c r="BX20" s="163"/>
      <c r="BY20" s="163"/>
      <c r="BZ20" s="177"/>
    </row>
    <row r="21" spans="1:78" ht="19.899999999999999" customHeight="1" x14ac:dyDescent="0.15">
      <c r="A21" s="174"/>
      <c r="B21" s="174"/>
      <c r="C21" s="725" t="s">
        <v>148</v>
      </c>
      <c r="D21" s="726"/>
      <c r="E21" s="726"/>
      <c r="F21" s="727"/>
      <c r="G21" s="727"/>
      <c r="H21" s="727"/>
      <c r="I21" s="727"/>
      <c r="J21" s="727"/>
      <c r="K21" s="727"/>
      <c r="L21" s="727"/>
      <c r="M21" s="727"/>
      <c r="N21" s="727"/>
      <c r="O21" s="727"/>
      <c r="P21" s="727"/>
      <c r="Q21" s="727"/>
      <c r="R21" s="727"/>
      <c r="S21" s="728" t="s">
        <v>129</v>
      </c>
      <c r="T21" s="728"/>
      <c r="U21" s="729" t="s">
        <v>128</v>
      </c>
      <c r="V21" s="730"/>
      <c r="W21" s="730"/>
      <c r="X21" s="730"/>
      <c r="Y21" s="730"/>
      <c r="Z21" s="730"/>
      <c r="AA21" s="730"/>
      <c r="AB21" s="730"/>
      <c r="AC21" s="730"/>
      <c r="AD21" s="730"/>
      <c r="AE21" s="730"/>
      <c r="AF21" s="730"/>
      <c r="AG21" s="730"/>
      <c r="AH21" s="730"/>
      <c r="AI21" s="730"/>
      <c r="AJ21" s="730"/>
      <c r="AK21" s="730"/>
      <c r="AL21" s="729" t="s">
        <v>128</v>
      </c>
      <c r="AM21" s="730"/>
      <c r="AN21" s="730"/>
      <c r="AO21" s="730"/>
      <c r="AP21" s="730"/>
      <c r="AQ21" s="730"/>
      <c r="AR21" s="730"/>
      <c r="AS21" s="730"/>
      <c r="AT21" s="730"/>
      <c r="AU21" s="730"/>
      <c r="AV21" s="730"/>
      <c r="AW21" s="730"/>
      <c r="AX21" s="730"/>
      <c r="AY21" s="730"/>
      <c r="AZ21" s="730"/>
      <c r="BA21" s="730"/>
      <c r="BB21" s="731"/>
      <c r="BC21" s="728" t="s">
        <v>129</v>
      </c>
      <c r="BD21" s="728"/>
      <c r="BE21" s="728"/>
      <c r="BF21" s="728"/>
      <c r="BG21" s="728"/>
      <c r="BH21" s="728"/>
      <c r="BI21" s="728"/>
      <c r="BJ21" s="728"/>
      <c r="BK21" s="728"/>
      <c r="BL21" s="728"/>
      <c r="BM21" s="728"/>
      <c r="BN21" s="728"/>
      <c r="BO21" s="728"/>
      <c r="BP21" s="728"/>
      <c r="BQ21" s="728"/>
      <c r="BR21" s="728"/>
      <c r="BS21" s="732"/>
      <c r="BT21" s="164"/>
      <c r="BV21" s="163">
        <v>5</v>
      </c>
    </row>
    <row r="22" spans="1:78" ht="24" x14ac:dyDescent="0.15">
      <c r="A22" s="174"/>
      <c r="B22" s="174"/>
      <c r="C22" s="917">
        <v>1243341</v>
      </c>
      <c r="D22" s="918"/>
      <c r="E22" s="918"/>
      <c r="F22" s="918"/>
      <c r="G22" s="918"/>
      <c r="H22" s="918"/>
      <c r="I22" s="918"/>
      <c r="J22" s="918"/>
      <c r="K22" s="918"/>
      <c r="L22" s="918"/>
      <c r="M22" s="918"/>
      <c r="N22" s="918"/>
      <c r="O22" s="918"/>
      <c r="P22" s="918"/>
      <c r="Q22" s="918"/>
      <c r="R22" s="918"/>
      <c r="S22" s="918"/>
      <c r="T22" s="918"/>
      <c r="U22" s="917">
        <v>120000</v>
      </c>
      <c r="V22" s="918"/>
      <c r="W22" s="918"/>
      <c r="X22" s="918"/>
      <c r="Y22" s="918"/>
      <c r="Z22" s="918"/>
      <c r="AA22" s="918"/>
      <c r="AB22" s="918"/>
      <c r="AC22" s="918"/>
      <c r="AD22" s="918"/>
      <c r="AE22" s="918"/>
      <c r="AF22" s="918"/>
      <c r="AG22" s="918"/>
      <c r="AH22" s="918"/>
      <c r="AI22" s="918"/>
      <c r="AJ22" s="918"/>
      <c r="AK22" s="918"/>
      <c r="AL22" s="917">
        <v>50000</v>
      </c>
      <c r="AM22" s="918"/>
      <c r="AN22" s="918"/>
      <c r="AO22" s="918"/>
      <c r="AP22" s="918"/>
      <c r="AQ22" s="918"/>
      <c r="AR22" s="918"/>
      <c r="AS22" s="918"/>
      <c r="AT22" s="918"/>
      <c r="AU22" s="918"/>
      <c r="AV22" s="918"/>
      <c r="AW22" s="918"/>
      <c r="AX22" s="918"/>
      <c r="AY22" s="918"/>
      <c r="AZ22" s="918"/>
      <c r="BA22" s="918"/>
      <c r="BB22" s="919"/>
      <c r="BC22" s="918">
        <v>120000</v>
      </c>
      <c r="BD22" s="918"/>
      <c r="BE22" s="918"/>
      <c r="BF22" s="918"/>
      <c r="BG22" s="918"/>
      <c r="BH22" s="918"/>
      <c r="BI22" s="918"/>
      <c r="BJ22" s="918"/>
      <c r="BK22" s="918"/>
      <c r="BL22" s="918"/>
      <c r="BM22" s="918"/>
      <c r="BN22" s="918"/>
      <c r="BO22" s="918"/>
      <c r="BP22" s="918"/>
      <c r="BQ22" s="918"/>
      <c r="BR22" s="918"/>
      <c r="BS22" s="919"/>
      <c r="BT22" s="164"/>
    </row>
    <row r="23" spans="1:78" ht="24" customHeight="1" x14ac:dyDescent="0.15">
      <c r="A23" s="185"/>
      <c r="B23" s="185"/>
      <c r="C23" s="186" t="s">
        <v>156</v>
      </c>
      <c r="D23" s="187"/>
      <c r="E23" s="187"/>
      <c r="F23" s="187"/>
      <c r="G23" s="187"/>
      <c r="H23" s="188"/>
      <c r="I23" s="190"/>
      <c r="J23" s="190"/>
      <c r="K23" s="711"/>
      <c r="L23" s="711"/>
      <c r="M23" s="711"/>
      <c r="N23" s="711"/>
      <c r="O23" s="711"/>
      <c r="P23" s="711"/>
      <c r="Q23" s="711"/>
      <c r="R23" s="711"/>
      <c r="S23" s="711"/>
      <c r="T23" s="711"/>
      <c r="U23" s="711"/>
      <c r="V23" s="711"/>
      <c r="W23" s="711"/>
      <c r="X23" s="711"/>
      <c r="Y23" s="711"/>
      <c r="Z23" s="711"/>
      <c r="AA23" s="711"/>
      <c r="AB23" s="711"/>
      <c r="AC23" s="711"/>
      <c r="AD23" s="711"/>
      <c r="AE23" s="711"/>
      <c r="AF23" s="711"/>
      <c r="AG23" s="711"/>
      <c r="AH23" s="711"/>
      <c r="AI23" s="711"/>
      <c r="AJ23" s="711"/>
      <c r="AK23" s="711"/>
      <c r="AL23" s="711"/>
      <c r="AM23" s="711"/>
      <c r="AN23" s="711"/>
      <c r="AO23" s="711"/>
      <c r="AP23" s="711"/>
      <c r="AQ23" s="711"/>
      <c r="AR23" s="711"/>
      <c r="AS23" s="711"/>
      <c r="AT23" s="711"/>
      <c r="AU23" s="711"/>
      <c r="AV23" s="711"/>
      <c r="AW23" s="711"/>
      <c r="AX23" s="711"/>
      <c r="AY23" s="711"/>
      <c r="AZ23" s="711"/>
      <c r="BA23" s="711"/>
      <c r="BB23" s="711"/>
      <c r="BC23" s="711"/>
      <c r="BD23" s="711"/>
      <c r="BE23" s="711"/>
      <c r="BF23" s="711"/>
      <c r="BG23" s="711"/>
      <c r="BH23" s="711"/>
      <c r="BI23" s="711"/>
      <c r="BJ23" s="711"/>
      <c r="BK23" s="711"/>
      <c r="BL23" s="711"/>
      <c r="BM23" s="711"/>
      <c r="BN23" s="711"/>
      <c r="BO23" s="711"/>
      <c r="BP23" s="711"/>
      <c r="BQ23" s="711"/>
      <c r="BR23" s="711"/>
      <c r="BS23" s="712"/>
      <c r="BT23" s="164"/>
      <c r="BU23" s="162"/>
      <c r="BV23" s="162"/>
      <c r="BW23" s="173"/>
      <c r="BX23" s="173"/>
      <c r="BY23" s="173"/>
    </row>
    <row r="24" spans="1:78" ht="17.25" x14ac:dyDescent="0.15">
      <c r="A24" s="185"/>
      <c r="B24" s="185"/>
      <c r="C24" s="191"/>
      <c r="D24" s="717"/>
      <c r="E24" s="717"/>
      <c r="F24" s="717"/>
      <c r="G24" s="717"/>
      <c r="H24" s="717"/>
      <c r="I24" s="717"/>
      <c r="J24" s="192"/>
      <c r="K24" s="713"/>
      <c r="L24" s="713"/>
      <c r="M24" s="713"/>
      <c r="N24" s="713"/>
      <c r="O24" s="713"/>
      <c r="P24" s="713"/>
      <c r="Q24" s="713"/>
      <c r="R24" s="713"/>
      <c r="S24" s="713"/>
      <c r="T24" s="713"/>
      <c r="U24" s="713"/>
      <c r="V24" s="713"/>
      <c r="W24" s="713"/>
      <c r="X24" s="713"/>
      <c r="Y24" s="713"/>
      <c r="Z24" s="713"/>
      <c r="AA24" s="713"/>
      <c r="AB24" s="713"/>
      <c r="AC24" s="713"/>
      <c r="AD24" s="713"/>
      <c r="AE24" s="713"/>
      <c r="AF24" s="713"/>
      <c r="AG24" s="713"/>
      <c r="AH24" s="713"/>
      <c r="AI24" s="713"/>
      <c r="AJ24" s="713"/>
      <c r="AK24" s="713"/>
      <c r="AL24" s="713"/>
      <c r="AM24" s="713"/>
      <c r="AN24" s="713"/>
      <c r="AO24" s="713"/>
      <c r="AP24" s="713"/>
      <c r="AQ24" s="713"/>
      <c r="AR24" s="713"/>
      <c r="AS24" s="713"/>
      <c r="AT24" s="713"/>
      <c r="AU24" s="713"/>
      <c r="AV24" s="713"/>
      <c r="AW24" s="713"/>
      <c r="AX24" s="713"/>
      <c r="AY24" s="713"/>
      <c r="AZ24" s="713"/>
      <c r="BA24" s="713"/>
      <c r="BB24" s="713"/>
      <c r="BC24" s="713"/>
      <c r="BD24" s="713"/>
      <c r="BE24" s="713"/>
      <c r="BF24" s="713"/>
      <c r="BG24" s="713"/>
      <c r="BH24" s="713"/>
      <c r="BI24" s="713"/>
      <c r="BJ24" s="713"/>
      <c r="BK24" s="713"/>
      <c r="BL24" s="713"/>
      <c r="BM24" s="713"/>
      <c r="BN24" s="713"/>
      <c r="BO24" s="713"/>
      <c r="BP24" s="713"/>
      <c r="BQ24" s="713"/>
      <c r="BR24" s="713"/>
      <c r="BS24" s="714"/>
      <c r="BT24" s="164"/>
      <c r="BW24" s="173"/>
      <c r="BX24" s="173"/>
      <c r="BY24" s="173"/>
    </row>
    <row r="25" spans="1:78" ht="18" thickBot="1" x14ac:dyDescent="0.2">
      <c r="A25" s="185"/>
      <c r="B25" s="185"/>
      <c r="C25" s="193"/>
      <c r="D25" s="718"/>
      <c r="E25" s="718"/>
      <c r="F25" s="718"/>
      <c r="G25" s="718"/>
      <c r="H25" s="718"/>
      <c r="I25" s="718"/>
      <c r="J25" s="195"/>
      <c r="K25" s="715"/>
      <c r="L25" s="715"/>
      <c r="M25" s="715"/>
      <c r="N25" s="715"/>
      <c r="O25" s="715"/>
      <c r="P25" s="715"/>
      <c r="Q25" s="715"/>
      <c r="R25" s="715"/>
      <c r="S25" s="715"/>
      <c r="T25" s="715"/>
      <c r="U25" s="715"/>
      <c r="V25" s="715"/>
      <c r="W25" s="715"/>
      <c r="X25" s="715"/>
      <c r="Y25" s="715"/>
      <c r="Z25" s="715"/>
      <c r="AA25" s="715"/>
      <c r="AB25" s="715"/>
      <c r="AC25" s="715"/>
      <c r="AD25" s="715"/>
      <c r="AE25" s="715"/>
      <c r="AF25" s="715"/>
      <c r="AG25" s="715"/>
      <c r="AH25" s="715"/>
      <c r="AI25" s="715"/>
      <c r="AJ25" s="715"/>
      <c r="AK25" s="715"/>
      <c r="AL25" s="715"/>
      <c r="AM25" s="715"/>
      <c r="AN25" s="715"/>
      <c r="AO25" s="715"/>
      <c r="AP25" s="715"/>
      <c r="AQ25" s="715"/>
      <c r="AR25" s="715"/>
      <c r="AS25" s="715"/>
      <c r="AT25" s="715"/>
      <c r="AU25" s="715"/>
      <c r="AV25" s="715"/>
      <c r="AW25" s="715"/>
      <c r="AX25" s="715"/>
      <c r="AY25" s="715"/>
      <c r="AZ25" s="715"/>
      <c r="BA25" s="715"/>
      <c r="BB25" s="715"/>
      <c r="BC25" s="715"/>
      <c r="BD25" s="715"/>
      <c r="BE25" s="715"/>
      <c r="BF25" s="715"/>
      <c r="BG25" s="715"/>
      <c r="BH25" s="715"/>
      <c r="BI25" s="715"/>
      <c r="BJ25" s="715"/>
      <c r="BK25" s="715"/>
      <c r="BL25" s="715"/>
      <c r="BM25" s="715"/>
      <c r="BN25" s="715"/>
      <c r="BO25" s="715"/>
      <c r="BP25" s="715"/>
      <c r="BQ25" s="715"/>
      <c r="BR25" s="715"/>
      <c r="BS25" s="716"/>
      <c r="BT25" s="164"/>
      <c r="BW25" s="173"/>
      <c r="BX25" s="173"/>
      <c r="BY25" s="173"/>
    </row>
    <row r="26" spans="1:78" ht="24" customHeight="1" thickTop="1" x14ac:dyDescent="0.15">
      <c r="A26" s="185"/>
      <c r="B26" s="185"/>
      <c r="C26" s="705" t="s">
        <v>157</v>
      </c>
      <c r="D26" s="706"/>
      <c r="E26" s="706"/>
      <c r="F26" s="707"/>
      <c r="G26" s="683" t="s">
        <v>158</v>
      </c>
      <c r="H26" s="663"/>
      <c r="I26" s="663"/>
      <c r="J26" s="663"/>
      <c r="K26" s="664"/>
      <c r="L26" s="196"/>
      <c r="M26" s="197"/>
      <c r="N26" s="197"/>
      <c r="O26" s="197"/>
      <c r="P26" s="197"/>
      <c r="Q26" s="197"/>
      <c r="R26" s="665" t="s">
        <v>129</v>
      </c>
      <c r="S26" s="665"/>
      <c r="T26" s="683" t="s">
        <v>159</v>
      </c>
      <c r="U26" s="663"/>
      <c r="V26" s="663"/>
      <c r="W26" s="663"/>
      <c r="X26" s="664"/>
      <c r="Y26" s="196"/>
      <c r="Z26" s="197"/>
      <c r="AA26" s="197"/>
      <c r="AB26" s="197"/>
      <c r="AC26" s="197"/>
      <c r="AD26" s="198"/>
      <c r="AE26" s="665" t="s">
        <v>129</v>
      </c>
      <c r="AF26" s="665"/>
      <c r="AG26" s="683" t="s">
        <v>160</v>
      </c>
      <c r="AH26" s="663"/>
      <c r="AI26" s="663"/>
      <c r="AJ26" s="663"/>
      <c r="AK26" s="664"/>
      <c r="AL26" s="196"/>
      <c r="AM26" s="197"/>
      <c r="AN26" s="197"/>
      <c r="AO26" s="197"/>
      <c r="AP26" s="197"/>
      <c r="AQ26" s="197"/>
      <c r="AR26" s="665" t="s">
        <v>129</v>
      </c>
      <c r="AS26" s="665"/>
      <c r="AT26" s="683" t="s">
        <v>161</v>
      </c>
      <c r="AU26" s="663"/>
      <c r="AV26" s="663"/>
      <c r="AW26" s="663"/>
      <c r="AX26" s="664"/>
      <c r="AY26" s="196"/>
      <c r="AZ26" s="197"/>
      <c r="BA26" s="197"/>
      <c r="BB26" s="199"/>
      <c r="BC26" s="199"/>
      <c r="BD26" s="199"/>
      <c r="BE26" s="665" t="s">
        <v>129</v>
      </c>
      <c r="BF26" s="665"/>
      <c r="BG26" s="683" t="s">
        <v>162</v>
      </c>
      <c r="BH26" s="663"/>
      <c r="BI26" s="663"/>
      <c r="BJ26" s="663"/>
      <c r="BK26" s="664"/>
      <c r="BL26" s="196"/>
      <c r="BM26" s="197"/>
      <c r="BN26" s="197"/>
      <c r="BO26" s="197"/>
      <c r="BP26" s="197"/>
      <c r="BQ26" s="197"/>
      <c r="BR26" s="665" t="s">
        <v>129</v>
      </c>
      <c r="BS26" s="666"/>
      <c r="BT26" s="164"/>
      <c r="BU26" s="162"/>
      <c r="BV26" s="162"/>
      <c r="BW26" s="173"/>
      <c r="BX26" s="173"/>
      <c r="BY26" s="173"/>
    </row>
    <row r="27" spans="1:78" ht="24.75" thickBot="1" x14ac:dyDescent="0.2">
      <c r="A27" s="185"/>
      <c r="B27" s="185"/>
      <c r="C27" s="708"/>
      <c r="D27" s="709"/>
      <c r="E27" s="709"/>
      <c r="F27" s="710"/>
      <c r="G27" s="690"/>
      <c r="H27" s="670"/>
      <c r="I27" s="670"/>
      <c r="J27" s="670"/>
      <c r="K27" s="697"/>
      <c r="L27" s="200"/>
      <c r="M27" s="940">
        <v>150000</v>
      </c>
      <c r="N27" s="940"/>
      <c r="O27" s="940"/>
      <c r="P27" s="940"/>
      <c r="Q27" s="940"/>
      <c r="R27" s="940"/>
      <c r="S27" s="940"/>
      <c r="T27" s="690"/>
      <c r="U27" s="670"/>
      <c r="V27" s="670"/>
      <c r="W27" s="670"/>
      <c r="X27" s="697"/>
      <c r="Y27" s="200"/>
      <c r="Z27" s="940">
        <v>85920</v>
      </c>
      <c r="AA27" s="940"/>
      <c r="AB27" s="940"/>
      <c r="AC27" s="940"/>
      <c r="AD27" s="940"/>
      <c r="AE27" s="940"/>
      <c r="AF27" s="940"/>
      <c r="AG27" s="690"/>
      <c r="AH27" s="670"/>
      <c r="AI27" s="670"/>
      <c r="AJ27" s="670"/>
      <c r="AK27" s="697"/>
      <c r="AL27" s="200"/>
      <c r="AM27" s="941">
        <v>12000</v>
      </c>
      <c r="AN27" s="941"/>
      <c r="AO27" s="941"/>
      <c r="AP27" s="941"/>
      <c r="AQ27" s="941"/>
      <c r="AR27" s="941"/>
      <c r="AS27" s="941"/>
      <c r="AT27" s="690"/>
      <c r="AU27" s="670"/>
      <c r="AV27" s="670"/>
      <c r="AW27" s="670"/>
      <c r="AX27" s="697"/>
      <c r="AY27" s="200"/>
      <c r="AZ27" s="941">
        <v>15000</v>
      </c>
      <c r="BA27" s="941"/>
      <c r="BB27" s="941"/>
      <c r="BC27" s="941"/>
      <c r="BD27" s="941"/>
      <c r="BE27" s="941"/>
      <c r="BF27" s="941"/>
      <c r="BG27" s="690"/>
      <c r="BH27" s="670"/>
      <c r="BI27" s="670"/>
      <c r="BJ27" s="670"/>
      <c r="BK27" s="697"/>
      <c r="BL27" s="201"/>
      <c r="BM27" s="941">
        <v>25000</v>
      </c>
      <c r="BN27" s="941"/>
      <c r="BO27" s="941"/>
      <c r="BP27" s="941"/>
      <c r="BQ27" s="941"/>
      <c r="BR27" s="941"/>
      <c r="BS27" s="942"/>
      <c r="BT27" s="164"/>
      <c r="BU27" s="162"/>
      <c r="BV27" s="162"/>
      <c r="BW27" s="173"/>
      <c r="BX27" s="173"/>
      <c r="BY27" s="173"/>
    </row>
    <row r="28" spans="1:78" ht="15.75" customHeight="1" thickTop="1" x14ac:dyDescent="0.15">
      <c r="A28" s="185"/>
      <c r="B28" s="185"/>
      <c r="C28" s="667" t="s">
        <v>163</v>
      </c>
      <c r="D28" s="663"/>
      <c r="E28" s="663"/>
      <c r="F28" s="663"/>
      <c r="G28" s="671" t="s">
        <v>164</v>
      </c>
      <c r="H28" s="672"/>
      <c r="I28" s="672"/>
      <c r="J28" s="672"/>
      <c r="K28" s="672"/>
      <c r="L28" s="673"/>
      <c r="M28" s="950">
        <v>1</v>
      </c>
      <c r="N28" s="951"/>
      <c r="O28" s="951"/>
      <c r="P28" s="951"/>
      <c r="Q28" s="951"/>
      <c r="R28" s="951"/>
      <c r="S28" s="952"/>
      <c r="T28" s="683" t="s">
        <v>165</v>
      </c>
      <c r="U28" s="663"/>
      <c r="V28" s="663"/>
      <c r="W28" s="663"/>
      <c r="X28" s="663"/>
      <c r="Y28" s="664"/>
      <c r="Z28" s="202"/>
      <c r="AA28" s="202"/>
      <c r="AB28" s="665" t="s">
        <v>166</v>
      </c>
      <c r="AC28" s="665"/>
      <c r="AD28" s="203"/>
      <c r="AE28" s="202"/>
      <c r="AF28" s="665" t="s">
        <v>167</v>
      </c>
      <c r="AG28" s="665"/>
      <c r="AH28" s="203"/>
      <c r="AI28" s="202"/>
      <c r="AJ28" s="665" t="s">
        <v>168</v>
      </c>
      <c r="AK28" s="684"/>
      <c r="AL28" s="683" t="s">
        <v>169</v>
      </c>
      <c r="AM28" s="663"/>
      <c r="AN28" s="663"/>
      <c r="AO28" s="663"/>
      <c r="AP28" s="663"/>
      <c r="AQ28" s="663"/>
      <c r="AR28" s="663"/>
      <c r="AS28" s="657"/>
      <c r="AT28" s="658"/>
      <c r="AU28" s="658"/>
      <c r="AV28" s="658"/>
      <c r="AW28" s="658"/>
      <c r="AX28" s="659"/>
      <c r="AY28" s="663" t="s">
        <v>170</v>
      </c>
      <c r="AZ28" s="663"/>
      <c r="BA28" s="663"/>
      <c r="BB28" s="663"/>
      <c r="BC28" s="663"/>
      <c r="BD28" s="663"/>
      <c r="BE28" s="664"/>
      <c r="BF28" s="197"/>
      <c r="BG28" s="197"/>
      <c r="BH28" s="197"/>
      <c r="BI28" s="197"/>
      <c r="BJ28" s="197"/>
      <c r="BK28" s="197"/>
      <c r="BL28" s="197"/>
      <c r="BM28" s="197"/>
      <c r="BN28" s="202"/>
      <c r="BO28" s="202"/>
      <c r="BP28" s="202"/>
      <c r="BQ28" s="202"/>
      <c r="BR28" s="665" t="s">
        <v>129</v>
      </c>
      <c r="BS28" s="666"/>
      <c r="BT28" s="164"/>
      <c r="BU28" s="162"/>
      <c r="BV28" s="243"/>
      <c r="BW28" s="173"/>
      <c r="BX28" s="173"/>
      <c r="BY28" s="173"/>
    </row>
    <row r="29" spans="1:78" ht="27" customHeight="1" x14ac:dyDescent="0.15">
      <c r="A29" s="185"/>
      <c r="B29" s="185"/>
      <c r="C29" s="668"/>
      <c r="D29" s="639"/>
      <c r="E29" s="639"/>
      <c r="F29" s="639"/>
      <c r="G29" s="674"/>
      <c r="H29" s="675"/>
      <c r="I29" s="675"/>
      <c r="J29" s="675"/>
      <c r="K29" s="675"/>
      <c r="L29" s="676"/>
      <c r="M29" s="953"/>
      <c r="N29" s="954"/>
      <c r="O29" s="954"/>
      <c r="P29" s="954"/>
      <c r="Q29" s="954"/>
      <c r="R29" s="954"/>
      <c r="S29" s="955"/>
      <c r="T29" s="641"/>
      <c r="U29" s="642"/>
      <c r="V29" s="642"/>
      <c r="W29" s="642"/>
      <c r="X29" s="642"/>
      <c r="Y29" s="643"/>
      <c r="Z29" s="943">
        <v>26</v>
      </c>
      <c r="AA29" s="944"/>
      <c r="AB29" s="944"/>
      <c r="AC29" s="945"/>
      <c r="AD29" s="946">
        <v>4</v>
      </c>
      <c r="AE29" s="947"/>
      <c r="AF29" s="947"/>
      <c r="AG29" s="948"/>
      <c r="AH29" s="946">
        <v>25</v>
      </c>
      <c r="AI29" s="947"/>
      <c r="AJ29" s="947"/>
      <c r="AK29" s="949"/>
      <c r="AL29" s="641"/>
      <c r="AM29" s="642"/>
      <c r="AN29" s="642"/>
      <c r="AO29" s="642"/>
      <c r="AP29" s="642"/>
      <c r="AQ29" s="642"/>
      <c r="AR29" s="642"/>
      <c r="AS29" s="660"/>
      <c r="AT29" s="661"/>
      <c r="AU29" s="661"/>
      <c r="AV29" s="661"/>
      <c r="AW29" s="661"/>
      <c r="AX29" s="662"/>
      <c r="AY29" s="642"/>
      <c r="AZ29" s="642"/>
      <c r="BA29" s="642"/>
      <c r="BB29" s="642"/>
      <c r="BC29" s="642"/>
      <c r="BD29" s="642"/>
      <c r="BE29" s="643"/>
      <c r="BF29" s="176"/>
      <c r="BG29" s="655"/>
      <c r="BH29" s="655"/>
      <c r="BI29" s="655"/>
      <c r="BJ29" s="655"/>
      <c r="BK29" s="655"/>
      <c r="BL29" s="655"/>
      <c r="BM29" s="655"/>
      <c r="BN29" s="655"/>
      <c r="BO29" s="655"/>
      <c r="BP29" s="655"/>
      <c r="BQ29" s="655"/>
      <c r="BR29" s="655"/>
      <c r="BS29" s="656"/>
      <c r="BT29" s="164"/>
      <c r="BU29" s="162"/>
      <c r="BV29" s="243"/>
      <c r="BW29" s="173"/>
      <c r="BX29" s="173"/>
      <c r="BY29" s="173"/>
    </row>
    <row r="30" spans="1:78" ht="15.75" customHeight="1" x14ac:dyDescent="0.15">
      <c r="A30" s="185"/>
      <c r="B30" s="185"/>
      <c r="C30" s="668"/>
      <c r="D30" s="639"/>
      <c r="E30" s="639"/>
      <c r="F30" s="639"/>
      <c r="G30" s="699" t="s">
        <v>171</v>
      </c>
      <c r="H30" s="700"/>
      <c r="I30" s="700"/>
      <c r="J30" s="700"/>
      <c r="K30" s="700"/>
      <c r="L30" s="701"/>
      <c r="M30" s="204"/>
      <c r="N30" s="192"/>
      <c r="O30" s="192"/>
      <c r="P30" s="192"/>
      <c r="Q30" s="192"/>
      <c r="R30" s="637" t="s">
        <v>129</v>
      </c>
      <c r="S30" s="637"/>
      <c r="T30" s="638" t="s">
        <v>172</v>
      </c>
      <c r="U30" s="639"/>
      <c r="V30" s="639"/>
      <c r="W30" s="639"/>
      <c r="X30" s="639"/>
      <c r="Y30" s="640"/>
      <c r="Z30" s="205"/>
      <c r="AA30" s="205"/>
      <c r="AB30" s="637" t="s">
        <v>166</v>
      </c>
      <c r="AC30" s="637"/>
      <c r="AD30" s="206"/>
      <c r="AE30" s="205"/>
      <c r="AF30" s="637" t="s">
        <v>167</v>
      </c>
      <c r="AG30" s="637"/>
      <c r="AH30" s="206"/>
      <c r="AI30" s="205"/>
      <c r="AJ30" s="637" t="s">
        <v>168</v>
      </c>
      <c r="AK30" s="644"/>
      <c r="AL30" s="638" t="s">
        <v>173</v>
      </c>
      <c r="AM30" s="639"/>
      <c r="AN30" s="639"/>
      <c r="AO30" s="639"/>
      <c r="AP30" s="639"/>
      <c r="AQ30" s="639"/>
      <c r="AR30" s="639"/>
      <c r="AS30" s="691" t="s">
        <v>265</v>
      </c>
      <c r="AT30" s="692"/>
      <c r="AU30" s="692"/>
      <c r="AV30" s="692"/>
      <c r="AW30" s="692"/>
      <c r="AX30" s="693"/>
      <c r="AY30" s="639" t="s">
        <v>174</v>
      </c>
      <c r="AZ30" s="639"/>
      <c r="BA30" s="639"/>
      <c r="BB30" s="639"/>
      <c r="BC30" s="639"/>
      <c r="BD30" s="639"/>
      <c r="BE30" s="640"/>
      <c r="BF30" s="192"/>
      <c r="BG30" s="192"/>
      <c r="BH30" s="192"/>
      <c r="BI30" s="192"/>
      <c r="BJ30" s="192"/>
      <c r="BK30" s="192"/>
      <c r="BL30" s="192"/>
      <c r="BM30" s="192"/>
      <c r="BN30" s="205"/>
      <c r="BO30" s="205"/>
      <c r="BP30" s="205"/>
      <c r="BQ30" s="205"/>
      <c r="BR30" s="637" t="s">
        <v>129</v>
      </c>
      <c r="BS30" s="698"/>
      <c r="BT30" s="164"/>
      <c r="BU30" s="162"/>
      <c r="BV30" s="243"/>
      <c r="BW30" s="173"/>
      <c r="BX30" s="173"/>
      <c r="BY30" s="173"/>
    </row>
    <row r="31" spans="1:78" ht="27" customHeight="1" thickBot="1" x14ac:dyDescent="0.2">
      <c r="A31" s="185"/>
      <c r="B31" s="185"/>
      <c r="C31" s="669"/>
      <c r="D31" s="670"/>
      <c r="E31" s="670"/>
      <c r="F31" s="670"/>
      <c r="G31" s="702"/>
      <c r="H31" s="703"/>
      <c r="I31" s="703"/>
      <c r="J31" s="703"/>
      <c r="K31" s="703"/>
      <c r="L31" s="704"/>
      <c r="M31" s="956">
        <v>85000</v>
      </c>
      <c r="N31" s="957"/>
      <c r="O31" s="957"/>
      <c r="P31" s="957"/>
      <c r="Q31" s="957"/>
      <c r="R31" s="957"/>
      <c r="S31" s="958"/>
      <c r="T31" s="690"/>
      <c r="U31" s="670"/>
      <c r="V31" s="670"/>
      <c r="W31" s="670"/>
      <c r="X31" s="670"/>
      <c r="Y31" s="697"/>
      <c r="Z31" s="528" t="s">
        <v>264</v>
      </c>
      <c r="AA31" s="529"/>
      <c r="AB31" s="529"/>
      <c r="AC31" s="959"/>
      <c r="AD31" s="960"/>
      <c r="AE31" s="960"/>
      <c r="AF31" s="960"/>
      <c r="AG31" s="960"/>
      <c r="AH31" s="960"/>
      <c r="AI31" s="960"/>
      <c r="AJ31" s="960"/>
      <c r="AK31" s="961"/>
      <c r="AL31" s="690"/>
      <c r="AM31" s="670"/>
      <c r="AN31" s="670"/>
      <c r="AO31" s="670"/>
      <c r="AP31" s="670"/>
      <c r="AQ31" s="670"/>
      <c r="AR31" s="670"/>
      <c r="AS31" s="694"/>
      <c r="AT31" s="695"/>
      <c r="AU31" s="695"/>
      <c r="AV31" s="695"/>
      <c r="AW31" s="695"/>
      <c r="AX31" s="696"/>
      <c r="AY31" s="670"/>
      <c r="AZ31" s="670"/>
      <c r="BA31" s="670"/>
      <c r="BB31" s="670"/>
      <c r="BC31" s="670"/>
      <c r="BD31" s="670"/>
      <c r="BE31" s="697"/>
      <c r="BF31" s="200"/>
      <c r="BG31" s="688" t="s">
        <v>266</v>
      </c>
      <c r="BH31" s="688"/>
      <c r="BI31" s="688"/>
      <c r="BJ31" s="688"/>
      <c r="BK31" s="688"/>
      <c r="BL31" s="688"/>
      <c r="BM31" s="688"/>
      <c r="BN31" s="688"/>
      <c r="BO31" s="688"/>
      <c r="BP31" s="688"/>
      <c r="BQ31" s="688"/>
      <c r="BR31" s="688"/>
      <c r="BS31" s="689"/>
      <c r="BT31" s="164"/>
      <c r="BU31" s="162"/>
      <c r="BV31" s="243"/>
      <c r="BW31" s="173"/>
      <c r="BX31" s="173"/>
      <c r="BY31" s="173"/>
    </row>
    <row r="32" spans="1:78" ht="24" customHeight="1" thickTop="1" x14ac:dyDescent="0.15">
      <c r="A32" s="185"/>
      <c r="B32" s="185"/>
      <c r="C32" s="645" t="s">
        <v>175</v>
      </c>
      <c r="D32" s="645"/>
      <c r="E32" s="645"/>
      <c r="F32" s="647" t="s">
        <v>176</v>
      </c>
      <c r="G32" s="648"/>
      <c r="H32" s="648"/>
      <c r="I32" s="649"/>
      <c r="J32" s="207"/>
      <c r="K32" s="650"/>
      <c r="L32" s="650"/>
      <c r="M32" s="650"/>
      <c r="N32" s="650"/>
      <c r="O32" s="650"/>
      <c r="P32" s="650"/>
      <c r="Q32" s="650"/>
      <c r="R32" s="207"/>
      <c r="S32" s="207"/>
      <c r="T32" s="651"/>
      <c r="U32" s="651"/>
      <c r="V32" s="651"/>
      <c r="W32" s="651"/>
      <c r="X32" s="651"/>
      <c r="Y32" s="651"/>
      <c r="Z32" s="651"/>
      <c r="AA32" s="208"/>
      <c r="AB32" s="652" t="s">
        <v>177</v>
      </c>
      <c r="AC32" s="653"/>
      <c r="AD32" s="654"/>
      <c r="AE32" s="654"/>
      <c r="AF32" s="654"/>
      <c r="AG32" s="654"/>
      <c r="AH32" s="638" t="s">
        <v>178</v>
      </c>
      <c r="AI32" s="639"/>
      <c r="AJ32" s="639"/>
      <c r="AK32" s="639"/>
      <c r="AL32" s="640"/>
      <c r="AM32" s="204"/>
      <c r="AN32" s="192"/>
      <c r="AO32" s="205"/>
      <c r="AP32" s="205"/>
      <c r="AQ32" s="205"/>
      <c r="AR32" s="637" t="s">
        <v>129</v>
      </c>
      <c r="AS32" s="637"/>
      <c r="AT32" s="638" t="s">
        <v>179</v>
      </c>
      <c r="AU32" s="639"/>
      <c r="AV32" s="639"/>
      <c r="AW32" s="639"/>
      <c r="AX32" s="639"/>
      <c r="AY32" s="640"/>
      <c r="AZ32" s="209"/>
      <c r="BA32" s="204"/>
      <c r="BB32" s="205"/>
      <c r="BC32" s="205"/>
      <c r="BD32" s="205"/>
      <c r="BE32" s="637" t="s">
        <v>129</v>
      </c>
      <c r="BF32" s="637"/>
      <c r="BG32" s="638" t="s">
        <v>180</v>
      </c>
      <c r="BH32" s="639"/>
      <c r="BI32" s="639"/>
      <c r="BJ32" s="639"/>
      <c r="BK32" s="639"/>
      <c r="BL32" s="640"/>
      <c r="BM32" s="210"/>
      <c r="BN32" s="192"/>
      <c r="BO32" s="205"/>
      <c r="BP32" s="205"/>
      <c r="BQ32" s="205"/>
      <c r="BR32" s="637" t="s">
        <v>129</v>
      </c>
      <c r="BS32" s="644"/>
      <c r="BT32" s="164"/>
      <c r="BU32" s="162"/>
      <c r="BV32" s="243"/>
      <c r="BW32" s="173"/>
      <c r="BX32" s="173"/>
      <c r="BY32" s="173"/>
    </row>
    <row r="33" spans="1:77" s="163" customFormat="1" ht="23.45" customHeight="1" x14ac:dyDescent="0.15">
      <c r="A33" s="185"/>
      <c r="B33" s="185"/>
      <c r="C33" s="646"/>
      <c r="D33" s="646"/>
      <c r="E33" s="646"/>
      <c r="F33" s="584" t="s">
        <v>181</v>
      </c>
      <c r="G33" s="585"/>
      <c r="H33" s="585"/>
      <c r="I33" s="586"/>
      <c r="J33" s="211"/>
      <c r="K33" s="962" t="s">
        <v>223</v>
      </c>
      <c r="L33" s="962"/>
      <c r="M33" s="962"/>
      <c r="N33" s="962"/>
      <c r="O33" s="962"/>
      <c r="P33" s="962"/>
      <c r="Q33" s="962"/>
      <c r="R33" s="963"/>
      <c r="S33" s="963"/>
      <c r="T33" s="963"/>
      <c r="U33" s="963"/>
      <c r="V33" s="963"/>
      <c r="W33" s="963"/>
      <c r="X33" s="963"/>
      <c r="Y33" s="963"/>
      <c r="Z33" s="963"/>
      <c r="AA33" s="211"/>
      <c r="AB33" s="611"/>
      <c r="AC33" s="611"/>
      <c r="AD33" s="612"/>
      <c r="AE33" s="612"/>
      <c r="AF33" s="612"/>
      <c r="AG33" s="612"/>
      <c r="AH33" s="638"/>
      <c r="AI33" s="639"/>
      <c r="AJ33" s="639"/>
      <c r="AK33" s="639"/>
      <c r="AL33" s="640"/>
      <c r="AM33" s="964">
        <v>600000</v>
      </c>
      <c r="AN33" s="964"/>
      <c r="AO33" s="964"/>
      <c r="AP33" s="964"/>
      <c r="AQ33" s="964"/>
      <c r="AR33" s="964"/>
      <c r="AS33" s="964"/>
      <c r="AT33" s="638"/>
      <c r="AU33" s="639"/>
      <c r="AV33" s="639"/>
      <c r="AW33" s="639"/>
      <c r="AX33" s="639"/>
      <c r="AY33" s="640"/>
      <c r="AZ33" s="964">
        <v>0</v>
      </c>
      <c r="BA33" s="964"/>
      <c r="BB33" s="964"/>
      <c r="BC33" s="964"/>
      <c r="BD33" s="964"/>
      <c r="BE33" s="964"/>
      <c r="BF33" s="964"/>
      <c r="BG33" s="638"/>
      <c r="BH33" s="639"/>
      <c r="BI33" s="639"/>
      <c r="BJ33" s="639"/>
      <c r="BK33" s="639"/>
      <c r="BL33" s="640"/>
      <c r="BM33" s="966">
        <v>15000</v>
      </c>
      <c r="BN33" s="967"/>
      <c r="BO33" s="967"/>
      <c r="BP33" s="967"/>
      <c r="BQ33" s="967"/>
      <c r="BR33" s="967"/>
      <c r="BS33" s="968"/>
      <c r="BT33" s="164"/>
      <c r="BU33" s="162"/>
      <c r="BV33" s="243"/>
      <c r="BW33" s="173"/>
      <c r="BX33" s="173"/>
      <c r="BY33" s="173"/>
    </row>
    <row r="34" spans="1:77" s="163" customFormat="1" ht="18.75" x14ac:dyDescent="0.15">
      <c r="A34" s="185"/>
      <c r="B34" s="185"/>
      <c r="C34" s="646"/>
      <c r="D34" s="646"/>
      <c r="E34" s="646"/>
      <c r="F34" s="587"/>
      <c r="G34" s="588"/>
      <c r="H34" s="588"/>
      <c r="I34" s="588"/>
      <c r="J34" s="569"/>
      <c r="K34" s="625"/>
      <c r="L34" s="625"/>
      <c r="M34" s="625"/>
      <c r="N34" s="625"/>
      <c r="O34" s="625"/>
      <c r="P34" s="625"/>
      <c r="Q34" s="625"/>
      <c r="R34" s="625"/>
      <c r="S34" s="625"/>
      <c r="T34" s="625"/>
      <c r="U34" s="625"/>
      <c r="V34" s="625"/>
      <c r="W34" s="625"/>
      <c r="X34" s="625"/>
      <c r="Y34" s="625"/>
      <c r="Z34" s="625"/>
      <c r="AA34" s="569"/>
      <c r="AB34" s="569"/>
      <c r="AC34" s="569"/>
      <c r="AD34" s="569"/>
      <c r="AE34" s="569"/>
      <c r="AF34" s="569"/>
      <c r="AG34" s="608"/>
      <c r="AH34" s="641"/>
      <c r="AI34" s="642"/>
      <c r="AJ34" s="642"/>
      <c r="AK34" s="642"/>
      <c r="AL34" s="643"/>
      <c r="AM34" s="965"/>
      <c r="AN34" s="965"/>
      <c r="AO34" s="965"/>
      <c r="AP34" s="965"/>
      <c r="AQ34" s="965"/>
      <c r="AR34" s="965"/>
      <c r="AS34" s="965"/>
      <c r="AT34" s="641"/>
      <c r="AU34" s="642"/>
      <c r="AV34" s="642"/>
      <c r="AW34" s="642"/>
      <c r="AX34" s="642"/>
      <c r="AY34" s="643"/>
      <c r="AZ34" s="965"/>
      <c r="BA34" s="965"/>
      <c r="BB34" s="965"/>
      <c r="BC34" s="965"/>
      <c r="BD34" s="965"/>
      <c r="BE34" s="965"/>
      <c r="BF34" s="965"/>
      <c r="BG34" s="641"/>
      <c r="BH34" s="642"/>
      <c r="BI34" s="642"/>
      <c r="BJ34" s="642"/>
      <c r="BK34" s="642"/>
      <c r="BL34" s="643"/>
      <c r="BM34" s="969"/>
      <c r="BN34" s="970"/>
      <c r="BO34" s="970"/>
      <c r="BP34" s="970"/>
      <c r="BQ34" s="970"/>
      <c r="BR34" s="970"/>
      <c r="BS34" s="971"/>
      <c r="BT34" s="164"/>
      <c r="BU34" s="162"/>
      <c r="BV34" s="243"/>
      <c r="BW34" s="173"/>
      <c r="BX34" s="173"/>
      <c r="BY34" s="173"/>
    </row>
    <row r="35" spans="1:77" s="163" customFormat="1" ht="21.6" customHeight="1" x14ac:dyDescent="0.15">
      <c r="A35" s="185"/>
      <c r="B35" s="185"/>
      <c r="C35" s="576" t="s">
        <v>182</v>
      </c>
      <c r="D35" s="576"/>
      <c r="E35" s="577">
        <v>1</v>
      </c>
      <c r="F35" s="578" t="s">
        <v>176</v>
      </c>
      <c r="G35" s="579"/>
      <c r="H35" s="579"/>
      <c r="I35" s="580"/>
      <c r="J35" s="213"/>
      <c r="K35" s="581"/>
      <c r="L35" s="581"/>
      <c r="M35" s="581"/>
      <c r="N35" s="581"/>
      <c r="O35" s="581"/>
      <c r="P35" s="581"/>
      <c r="Q35" s="581"/>
      <c r="R35" s="213"/>
      <c r="S35" s="213"/>
      <c r="T35" s="582"/>
      <c r="U35" s="582"/>
      <c r="V35" s="582"/>
      <c r="W35" s="582"/>
      <c r="X35" s="582"/>
      <c r="Y35" s="582"/>
      <c r="Z35" s="582"/>
      <c r="AA35" s="214"/>
      <c r="AB35" s="577" t="s">
        <v>177</v>
      </c>
      <c r="AC35" s="583"/>
      <c r="AD35" s="616"/>
      <c r="AE35" s="616"/>
      <c r="AF35" s="616"/>
      <c r="AG35" s="616"/>
      <c r="AH35" s="576" t="s">
        <v>183</v>
      </c>
      <c r="AI35" s="576"/>
      <c r="AJ35" s="577">
        <v>1</v>
      </c>
      <c r="AK35" s="578" t="s">
        <v>176</v>
      </c>
      <c r="AL35" s="579"/>
      <c r="AM35" s="579"/>
      <c r="AN35" s="580"/>
      <c r="AO35" s="213"/>
      <c r="AP35" s="581"/>
      <c r="AQ35" s="581"/>
      <c r="AR35" s="581"/>
      <c r="AS35" s="581"/>
      <c r="AT35" s="581"/>
      <c r="AU35" s="581"/>
      <c r="AV35" s="581"/>
      <c r="AW35" s="213"/>
      <c r="AX35" s="213"/>
      <c r="AY35" s="582"/>
      <c r="AZ35" s="582"/>
      <c r="BA35" s="582"/>
      <c r="BB35" s="582"/>
      <c r="BC35" s="582"/>
      <c r="BD35" s="582"/>
      <c r="BE35" s="582"/>
      <c r="BF35" s="214"/>
      <c r="BG35" s="606" t="s">
        <v>177</v>
      </c>
      <c r="BH35" s="583"/>
      <c r="BI35" s="566"/>
      <c r="BJ35" s="566"/>
      <c r="BK35" s="566"/>
      <c r="BL35" s="566"/>
      <c r="BM35" s="626"/>
      <c r="BN35" s="627"/>
      <c r="BO35" s="627"/>
      <c r="BP35" s="627"/>
      <c r="BQ35" s="627"/>
      <c r="BR35" s="627"/>
      <c r="BS35" s="628"/>
      <c r="BT35" s="164"/>
      <c r="BU35" s="162"/>
      <c r="BV35" s="162"/>
      <c r="BW35" s="173"/>
      <c r="BX35" s="173"/>
      <c r="BY35" s="173"/>
    </row>
    <row r="36" spans="1:77" s="163" customFormat="1" ht="23.45" customHeight="1" x14ac:dyDescent="0.15">
      <c r="A36" s="185"/>
      <c r="B36" s="185"/>
      <c r="C36" s="576"/>
      <c r="D36" s="576"/>
      <c r="E36" s="577"/>
      <c r="F36" s="584" t="s">
        <v>181</v>
      </c>
      <c r="G36" s="585"/>
      <c r="H36" s="585"/>
      <c r="I36" s="586"/>
      <c r="J36" s="211"/>
      <c r="K36" s="542"/>
      <c r="L36" s="542"/>
      <c r="M36" s="542"/>
      <c r="N36" s="542"/>
      <c r="O36" s="542"/>
      <c r="P36" s="542"/>
      <c r="Q36" s="542"/>
      <c r="R36" s="543"/>
      <c r="S36" s="543"/>
      <c r="T36" s="543"/>
      <c r="U36" s="543"/>
      <c r="V36" s="543"/>
      <c r="W36" s="543"/>
      <c r="X36" s="543"/>
      <c r="Y36" s="543"/>
      <c r="Z36" s="543"/>
      <c r="AA36" s="211"/>
      <c r="AB36" s="583"/>
      <c r="AC36" s="583"/>
      <c r="AD36" s="602"/>
      <c r="AE36" s="602"/>
      <c r="AF36" s="602"/>
      <c r="AG36" s="602"/>
      <c r="AH36" s="576"/>
      <c r="AI36" s="576"/>
      <c r="AJ36" s="577"/>
      <c r="AK36" s="585" t="s">
        <v>181</v>
      </c>
      <c r="AL36" s="585"/>
      <c r="AM36" s="585"/>
      <c r="AN36" s="586"/>
      <c r="AO36" s="211"/>
      <c r="AP36" s="542"/>
      <c r="AQ36" s="542"/>
      <c r="AR36" s="542"/>
      <c r="AS36" s="542"/>
      <c r="AT36" s="542"/>
      <c r="AU36" s="542"/>
      <c r="AV36" s="542"/>
      <c r="AW36" s="543"/>
      <c r="AX36" s="543"/>
      <c r="AY36" s="543"/>
      <c r="AZ36" s="543"/>
      <c r="BA36" s="543"/>
      <c r="BB36" s="543"/>
      <c r="BC36" s="543"/>
      <c r="BD36" s="543"/>
      <c r="BE36" s="543"/>
      <c r="BF36" s="211"/>
      <c r="BG36" s="583"/>
      <c r="BH36" s="583"/>
      <c r="BI36" s="566"/>
      <c r="BJ36" s="566"/>
      <c r="BK36" s="566"/>
      <c r="BL36" s="566"/>
      <c r="BM36" s="613"/>
      <c r="BN36" s="614"/>
      <c r="BO36" s="614"/>
      <c r="BP36" s="614"/>
      <c r="BQ36" s="614"/>
      <c r="BR36" s="614"/>
      <c r="BS36" s="615"/>
      <c r="BT36" s="164"/>
      <c r="BU36" s="162"/>
      <c r="BV36" s="162"/>
      <c r="BW36" s="173"/>
      <c r="BX36" s="173"/>
      <c r="BY36" s="173"/>
    </row>
    <row r="37" spans="1:77" s="163" customFormat="1" ht="18.75" x14ac:dyDescent="0.15">
      <c r="A37" s="185"/>
      <c r="B37" s="185"/>
      <c r="C37" s="576"/>
      <c r="D37" s="576"/>
      <c r="E37" s="577"/>
      <c r="F37" s="587"/>
      <c r="G37" s="588"/>
      <c r="H37" s="588"/>
      <c r="I37" s="588"/>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608"/>
      <c r="AH37" s="576"/>
      <c r="AI37" s="576"/>
      <c r="AJ37" s="577"/>
      <c r="AK37" s="609"/>
      <c r="AL37" s="588"/>
      <c r="AM37" s="588"/>
      <c r="AN37" s="588"/>
      <c r="AO37" s="588"/>
      <c r="AP37" s="588"/>
      <c r="AQ37" s="588"/>
      <c r="AR37" s="588"/>
      <c r="AS37" s="588"/>
      <c r="AT37" s="588"/>
      <c r="AU37" s="588"/>
      <c r="AV37" s="588"/>
      <c r="AW37" s="588"/>
      <c r="AX37" s="588"/>
      <c r="AY37" s="588"/>
      <c r="AZ37" s="588"/>
      <c r="BA37" s="588"/>
      <c r="BB37" s="588"/>
      <c r="BC37" s="588"/>
      <c r="BD37" s="588"/>
      <c r="BE37" s="588"/>
      <c r="BF37" s="588"/>
      <c r="BG37" s="588"/>
      <c r="BH37" s="588"/>
      <c r="BI37" s="588"/>
      <c r="BJ37" s="588"/>
      <c r="BK37" s="588"/>
      <c r="BL37" s="610"/>
      <c r="BM37" s="613"/>
      <c r="BN37" s="614"/>
      <c r="BO37" s="614"/>
      <c r="BP37" s="614"/>
      <c r="BQ37" s="614"/>
      <c r="BR37" s="614"/>
      <c r="BS37" s="615"/>
      <c r="BT37" s="164"/>
      <c r="BU37" s="162"/>
      <c r="BV37" s="162"/>
      <c r="BW37" s="173"/>
      <c r="BX37" s="173"/>
      <c r="BY37" s="173"/>
    </row>
    <row r="38" spans="1:77" s="163" customFormat="1" ht="21" customHeight="1" x14ac:dyDescent="0.15">
      <c r="A38" s="185"/>
      <c r="B38" s="185"/>
      <c r="C38" s="576"/>
      <c r="D38" s="576"/>
      <c r="E38" s="577">
        <v>2</v>
      </c>
      <c r="F38" s="578" t="s">
        <v>176</v>
      </c>
      <c r="G38" s="579"/>
      <c r="H38" s="579"/>
      <c r="I38" s="580"/>
      <c r="J38" s="213"/>
      <c r="K38" s="581"/>
      <c r="L38" s="581"/>
      <c r="M38" s="581"/>
      <c r="N38" s="581"/>
      <c r="O38" s="581"/>
      <c r="P38" s="581"/>
      <c r="Q38" s="581"/>
      <c r="R38" s="213"/>
      <c r="S38" s="213"/>
      <c r="T38" s="582"/>
      <c r="U38" s="582"/>
      <c r="V38" s="582"/>
      <c r="W38" s="582"/>
      <c r="X38" s="582"/>
      <c r="Y38" s="582"/>
      <c r="Z38" s="582"/>
      <c r="AA38" s="214"/>
      <c r="AB38" s="606" t="s">
        <v>177</v>
      </c>
      <c r="AC38" s="583"/>
      <c r="AD38" s="616"/>
      <c r="AE38" s="616"/>
      <c r="AF38" s="616"/>
      <c r="AG38" s="616"/>
      <c r="AH38" s="576"/>
      <c r="AI38" s="576"/>
      <c r="AJ38" s="577">
        <v>2</v>
      </c>
      <c r="AK38" s="578" t="s">
        <v>176</v>
      </c>
      <c r="AL38" s="579"/>
      <c r="AM38" s="579"/>
      <c r="AN38" s="580"/>
      <c r="AO38" s="213"/>
      <c r="AP38" s="581"/>
      <c r="AQ38" s="581"/>
      <c r="AR38" s="581"/>
      <c r="AS38" s="581"/>
      <c r="AT38" s="581"/>
      <c r="AU38" s="581"/>
      <c r="AV38" s="581"/>
      <c r="AW38" s="213"/>
      <c r="AX38" s="213"/>
      <c r="AY38" s="582"/>
      <c r="AZ38" s="582"/>
      <c r="BA38" s="582"/>
      <c r="BB38" s="582"/>
      <c r="BC38" s="582"/>
      <c r="BD38" s="582"/>
      <c r="BE38" s="582"/>
      <c r="BF38" s="214"/>
      <c r="BG38" s="606" t="s">
        <v>177</v>
      </c>
      <c r="BH38" s="583"/>
      <c r="BI38" s="566"/>
      <c r="BJ38" s="566"/>
      <c r="BK38" s="566"/>
      <c r="BL38" s="566"/>
      <c r="BM38" s="613"/>
      <c r="BN38" s="614"/>
      <c r="BO38" s="614"/>
      <c r="BP38" s="614"/>
      <c r="BQ38" s="614"/>
      <c r="BR38" s="614"/>
      <c r="BS38" s="615"/>
      <c r="BT38" s="164"/>
      <c r="BU38" s="162"/>
      <c r="BV38" s="162"/>
      <c r="BW38" s="173"/>
      <c r="BX38" s="173"/>
      <c r="BY38" s="173"/>
    </row>
    <row r="39" spans="1:77" s="163" customFormat="1" ht="23.45" customHeight="1" x14ac:dyDescent="0.15">
      <c r="A39" s="185"/>
      <c r="B39" s="185"/>
      <c r="C39" s="576"/>
      <c r="D39" s="576"/>
      <c r="E39" s="577"/>
      <c r="F39" s="584" t="s">
        <v>181</v>
      </c>
      <c r="G39" s="585"/>
      <c r="H39" s="585"/>
      <c r="I39" s="586"/>
      <c r="J39" s="211"/>
      <c r="K39" s="542"/>
      <c r="L39" s="542"/>
      <c r="M39" s="542"/>
      <c r="N39" s="542"/>
      <c r="O39" s="542"/>
      <c r="P39" s="542"/>
      <c r="Q39" s="542"/>
      <c r="R39" s="543"/>
      <c r="S39" s="543"/>
      <c r="T39" s="543"/>
      <c r="U39" s="543"/>
      <c r="V39" s="543"/>
      <c r="W39" s="543"/>
      <c r="X39" s="543"/>
      <c r="Y39" s="543"/>
      <c r="Z39" s="543"/>
      <c r="AA39" s="211"/>
      <c r="AB39" s="583"/>
      <c r="AC39" s="583"/>
      <c r="AD39" s="602"/>
      <c r="AE39" s="602"/>
      <c r="AF39" s="602"/>
      <c r="AG39" s="602"/>
      <c r="AH39" s="576"/>
      <c r="AI39" s="576"/>
      <c r="AJ39" s="577"/>
      <c r="AK39" s="585" t="s">
        <v>181</v>
      </c>
      <c r="AL39" s="585"/>
      <c r="AM39" s="585"/>
      <c r="AN39" s="586"/>
      <c r="AO39" s="211"/>
      <c r="AP39" s="542"/>
      <c r="AQ39" s="542"/>
      <c r="AR39" s="542"/>
      <c r="AS39" s="542"/>
      <c r="AT39" s="542"/>
      <c r="AU39" s="542"/>
      <c r="AV39" s="542"/>
      <c r="AW39" s="543"/>
      <c r="AX39" s="543"/>
      <c r="AY39" s="543"/>
      <c r="AZ39" s="543"/>
      <c r="BA39" s="543"/>
      <c r="BB39" s="543"/>
      <c r="BC39" s="543"/>
      <c r="BD39" s="543"/>
      <c r="BE39" s="543"/>
      <c r="BF39" s="211"/>
      <c r="BG39" s="611"/>
      <c r="BH39" s="611"/>
      <c r="BI39" s="612"/>
      <c r="BJ39" s="612"/>
      <c r="BK39" s="612"/>
      <c r="BL39" s="612"/>
      <c r="BM39" s="215"/>
      <c r="BN39" s="216"/>
      <c r="BO39" s="216"/>
      <c r="BP39" s="216"/>
      <c r="BQ39" s="216"/>
      <c r="BR39" s="216"/>
      <c r="BS39" s="217"/>
      <c r="BT39" s="164"/>
      <c r="BU39" s="162"/>
      <c r="BV39" s="162"/>
      <c r="BW39" s="173"/>
      <c r="BX39" s="173"/>
      <c r="BY39" s="173"/>
    </row>
    <row r="40" spans="1:77" s="163" customFormat="1" ht="18.75" x14ac:dyDescent="0.15">
      <c r="A40" s="185"/>
      <c r="B40" s="185"/>
      <c r="C40" s="576"/>
      <c r="D40" s="576"/>
      <c r="E40" s="577"/>
      <c r="F40" s="587"/>
      <c r="G40" s="588"/>
      <c r="H40" s="588"/>
      <c r="I40" s="588"/>
      <c r="J40" s="569"/>
      <c r="K40" s="569"/>
      <c r="L40" s="569"/>
      <c r="M40" s="569"/>
      <c r="N40" s="569"/>
      <c r="O40" s="569"/>
      <c r="P40" s="569"/>
      <c r="Q40" s="569"/>
      <c r="R40" s="569"/>
      <c r="S40" s="569"/>
      <c r="T40" s="569"/>
      <c r="U40" s="569"/>
      <c r="V40" s="569"/>
      <c r="W40" s="569"/>
      <c r="X40" s="569"/>
      <c r="Y40" s="569"/>
      <c r="Z40" s="569"/>
      <c r="AA40" s="569"/>
      <c r="AB40" s="569"/>
      <c r="AC40" s="569"/>
      <c r="AD40" s="569"/>
      <c r="AE40" s="569"/>
      <c r="AF40" s="569"/>
      <c r="AG40" s="608"/>
      <c r="AH40" s="576"/>
      <c r="AI40" s="576"/>
      <c r="AJ40" s="577"/>
      <c r="AK40" s="609"/>
      <c r="AL40" s="588"/>
      <c r="AM40" s="588"/>
      <c r="AN40" s="588"/>
      <c r="AO40" s="588"/>
      <c r="AP40" s="588"/>
      <c r="AQ40" s="588"/>
      <c r="AR40" s="588"/>
      <c r="AS40" s="588"/>
      <c r="AT40" s="588"/>
      <c r="AU40" s="588"/>
      <c r="AV40" s="588"/>
      <c r="AW40" s="588"/>
      <c r="AX40" s="588"/>
      <c r="AY40" s="588"/>
      <c r="AZ40" s="588"/>
      <c r="BA40" s="588"/>
      <c r="BB40" s="588"/>
      <c r="BC40" s="588"/>
      <c r="BD40" s="588"/>
      <c r="BE40" s="588"/>
      <c r="BF40" s="588"/>
      <c r="BG40" s="588"/>
      <c r="BH40" s="588"/>
      <c r="BI40" s="588"/>
      <c r="BJ40" s="588"/>
      <c r="BK40" s="588"/>
      <c r="BL40" s="610"/>
      <c r="BM40" s="215"/>
      <c r="BN40" s="216"/>
      <c r="BO40" s="216"/>
      <c r="BP40" s="216"/>
      <c r="BQ40" s="216"/>
      <c r="BR40" s="216"/>
      <c r="BS40" s="217"/>
      <c r="BT40" s="164"/>
      <c r="BU40" s="162"/>
      <c r="BV40" s="162"/>
      <c r="BW40" s="173"/>
      <c r="BX40" s="173"/>
      <c r="BY40" s="173"/>
    </row>
    <row r="41" spans="1:77" s="163" customFormat="1" ht="21" customHeight="1" x14ac:dyDescent="0.15">
      <c r="A41" s="185"/>
      <c r="B41" s="185"/>
      <c r="C41" s="576"/>
      <c r="D41" s="576"/>
      <c r="E41" s="577">
        <v>3</v>
      </c>
      <c r="F41" s="578" t="s">
        <v>184</v>
      </c>
      <c r="G41" s="579"/>
      <c r="H41" s="579"/>
      <c r="I41" s="580"/>
      <c r="J41" s="213"/>
      <c r="K41" s="581"/>
      <c r="L41" s="581"/>
      <c r="M41" s="581"/>
      <c r="N41" s="581"/>
      <c r="O41" s="581"/>
      <c r="P41" s="581"/>
      <c r="Q41" s="581"/>
      <c r="R41" s="213"/>
      <c r="S41" s="213"/>
      <c r="T41" s="582"/>
      <c r="U41" s="582"/>
      <c r="V41" s="582"/>
      <c r="W41" s="582"/>
      <c r="X41" s="582"/>
      <c r="Y41" s="582"/>
      <c r="Z41" s="582"/>
      <c r="AA41" s="214"/>
      <c r="AB41" s="606" t="s">
        <v>177</v>
      </c>
      <c r="AC41" s="583"/>
      <c r="AD41" s="566"/>
      <c r="AE41" s="566"/>
      <c r="AF41" s="566"/>
      <c r="AG41" s="623"/>
      <c r="AH41" s="576"/>
      <c r="AI41" s="576"/>
      <c r="AJ41" s="577">
        <v>3</v>
      </c>
      <c r="AK41" s="578" t="s">
        <v>184</v>
      </c>
      <c r="AL41" s="579"/>
      <c r="AM41" s="579"/>
      <c r="AN41" s="580"/>
      <c r="AO41" s="213"/>
      <c r="AP41" s="581"/>
      <c r="AQ41" s="581"/>
      <c r="AR41" s="581"/>
      <c r="AS41" s="581"/>
      <c r="AT41" s="581"/>
      <c r="AU41" s="581"/>
      <c r="AV41" s="581"/>
      <c r="AW41" s="213"/>
      <c r="AX41" s="213"/>
      <c r="AY41" s="582"/>
      <c r="AZ41" s="582"/>
      <c r="BA41" s="582"/>
      <c r="BB41" s="582"/>
      <c r="BC41" s="582"/>
      <c r="BD41" s="582"/>
      <c r="BE41" s="582"/>
      <c r="BF41" s="214"/>
      <c r="BG41" s="606" t="s">
        <v>177</v>
      </c>
      <c r="BH41" s="583"/>
      <c r="BI41" s="566"/>
      <c r="BJ41" s="566"/>
      <c r="BK41" s="566"/>
      <c r="BL41" s="566"/>
      <c r="BM41" s="215"/>
      <c r="BN41" s="216"/>
      <c r="BO41" s="216"/>
      <c r="BP41" s="216"/>
      <c r="BQ41" s="216"/>
      <c r="BR41" s="216"/>
      <c r="BS41" s="217"/>
      <c r="BT41" s="164"/>
      <c r="BU41" s="162"/>
      <c r="BV41" s="162"/>
      <c r="BW41" s="173"/>
      <c r="BX41" s="173"/>
      <c r="BY41" s="173"/>
    </row>
    <row r="42" spans="1:77" s="163" customFormat="1" ht="23.45" customHeight="1" x14ac:dyDescent="0.15">
      <c r="A42" s="185"/>
      <c r="B42" s="185"/>
      <c r="C42" s="576"/>
      <c r="D42" s="576"/>
      <c r="E42" s="577"/>
      <c r="F42" s="584" t="s">
        <v>181</v>
      </c>
      <c r="G42" s="585"/>
      <c r="H42" s="585"/>
      <c r="I42" s="586"/>
      <c r="J42" s="211"/>
      <c r="K42" s="542"/>
      <c r="L42" s="542"/>
      <c r="M42" s="542"/>
      <c r="N42" s="542"/>
      <c r="O42" s="542"/>
      <c r="P42" s="542"/>
      <c r="Q42" s="542"/>
      <c r="R42" s="543"/>
      <c r="S42" s="543"/>
      <c r="T42" s="543"/>
      <c r="U42" s="543"/>
      <c r="V42" s="543"/>
      <c r="W42" s="543"/>
      <c r="X42" s="543"/>
      <c r="Y42" s="543"/>
      <c r="Z42" s="543"/>
      <c r="AA42" s="211"/>
      <c r="AB42" s="611"/>
      <c r="AC42" s="611"/>
      <c r="AD42" s="612"/>
      <c r="AE42" s="612"/>
      <c r="AF42" s="612"/>
      <c r="AG42" s="624"/>
      <c r="AH42" s="576"/>
      <c r="AI42" s="576"/>
      <c r="AJ42" s="577"/>
      <c r="AK42" s="585" t="s">
        <v>181</v>
      </c>
      <c r="AL42" s="585"/>
      <c r="AM42" s="585"/>
      <c r="AN42" s="586"/>
      <c r="AO42" s="211"/>
      <c r="AP42" s="542"/>
      <c r="AQ42" s="542"/>
      <c r="AR42" s="542"/>
      <c r="AS42" s="542"/>
      <c r="AT42" s="542"/>
      <c r="AU42" s="542"/>
      <c r="AV42" s="542"/>
      <c r="AW42" s="543"/>
      <c r="AX42" s="543"/>
      <c r="AY42" s="543"/>
      <c r="AZ42" s="543"/>
      <c r="BA42" s="543"/>
      <c r="BB42" s="543"/>
      <c r="BC42" s="543"/>
      <c r="BD42" s="543"/>
      <c r="BE42" s="543"/>
      <c r="BF42" s="211"/>
      <c r="BG42" s="583"/>
      <c r="BH42" s="583"/>
      <c r="BI42" s="566"/>
      <c r="BJ42" s="566"/>
      <c r="BK42" s="566"/>
      <c r="BL42" s="566"/>
      <c r="BM42" s="617"/>
      <c r="BN42" s="618"/>
      <c r="BO42" s="618"/>
      <c r="BP42" s="618"/>
      <c r="BQ42" s="618"/>
      <c r="BR42" s="618"/>
      <c r="BS42" s="619"/>
      <c r="BT42" s="164"/>
      <c r="BU42" s="162"/>
      <c r="BV42" s="162"/>
      <c r="BW42" s="173"/>
      <c r="BX42" s="173"/>
      <c r="BY42" s="173"/>
    </row>
    <row r="43" spans="1:77" s="163" customFormat="1" ht="18.75" x14ac:dyDescent="0.15">
      <c r="A43" s="185"/>
      <c r="B43" s="185"/>
      <c r="C43" s="576"/>
      <c r="D43" s="576"/>
      <c r="E43" s="577"/>
      <c r="F43" s="587"/>
      <c r="G43" s="588"/>
      <c r="H43" s="588"/>
      <c r="I43" s="588"/>
      <c r="J43" s="569"/>
      <c r="K43" s="569"/>
      <c r="L43" s="569"/>
      <c r="M43" s="569"/>
      <c r="N43" s="569"/>
      <c r="O43" s="569"/>
      <c r="P43" s="569"/>
      <c r="Q43" s="569"/>
      <c r="R43" s="569"/>
      <c r="S43" s="569"/>
      <c r="T43" s="569"/>
      <c r="U43" s="569"/>
      <c r="V43" s="569"/>
      <c r="W43" s="569"/>
      <c r="X43" s="569"/>
      <c r="Y43" s="569"/>
      <c r="Z43" s="569"/>
      <c r="AA43" s="569"/>
      <c r="AB43" s="569"/>
      <c r="AC43" s="569"/>
      <c r="AD43" s="569"/>
      <c r="AE43" s="569"/>
      <c r="AF43" s="569"/>
      <c r="AG43" s="608"/>
      <c r="AH43" s="576"/>
      <c r="AI43" s="576"/>
      <c r="AJ43" s="577"/>
      <c r="AK43" s="609"/>
      <c r="AL43" s="588"/>
      <c r="AM43" s="588"/>
      <c r="AN43" s="588"/>
      <c r="AO43" s="588"/>
      <c r="AP43" s="588"/>
      <c r="AQ43" s="588"/>
      <c r="AR43" s="588"/>
      <c r="AS43" s="588"/>
      <c r="AT43" s="588"/>
      <c r="AU43" s="588"/>
      <c r="AV43" s="588"/>
      <c r="AW43" s="588"/>
      <c r="AX43" s="588"/>
      <c r="AY43" s="588"/>
      <c r="AZ43" s="588"/>
      <c r="BA43" s="588"/>
      <c r="BB43" s="588"/>
      <c r="BC43" s="588"/>
      <c r="BD43" s="588"/>
      <c r="BE43" s="588"/>
      <c r="BF43" s="588"/>
      <c r="BG43" s="588"/>
      <c r="BH43" s="588"/>
      <c r="BI43" s="588"/>
      <c r="BJ43" s="588"/>
      <c r="BK43" s="588"/>
      <c r="BL43" s="610"/>
      <c r="BM43" s="617"/>
      <c r="BN43" s="618"/>
      <c r="BO43" s="618"/>
      <c r="BP43" s="618"/>
      <c r="BQ43" s="618"/>
      <c r="BR43" s="618"/>
      <c r="BS43" s="619"/>
      <c r="BT43" s="164"/>
      <c r="BU43" s="162"/>
      <c r="BV43" s="162"/>
      <c r="BW43" s="173"/>
      <c r="BX43" s="173"/>
      <c r="BY43" s="173"/>
    </row>
    <row r="44" spans="1:77" s="163" customFormat="1" ht="21" customHeight="1" x14ac:dyDescent="0.15">
      <c r="A44" s="185"/>
      <c r="B44" s="185"/>
      <c r="C44" s="576"/>
      <c r="D44" s="576"/>
      <c r="E44" s="577">
        <v>4</v>
      </c>
      <c r="F44" s="578" t="s">
        <v>184</v>
      </c>
      <c r="G44" s="579"/>
      <c r="H44" s="579"/>
      <c r="I44" s="580"/>
      <c r="J44" s="218"/>
      <c r="K44" s="581"/>
      <c r="L44" s="581"/>
      <c r="M44" s="581"/>
      <c r="N44" s="581"/>
      <c r="O44" s="581"/>
      <c r="P44" s="581"/>
      <c r="Q44" s="581"/>
      <c r="R44" s="213"/>
      <c r="S44" s="213"/>
      <c r="T44" s="582"/>
      <c r="U44" s="582"/>
      <c r="V44" s="582"/>
      <c r="W44" s="582"/>
      <c r="X44" s="582"/>
      <c r="Y44" s="582"/>
      <c r="Z44" s="582"/>
      <c r="AA44" s="219"/>
      <c r="AB44" s="606" t="s">
        <v>177</v>
      </c>
      <c r="AC44" s="583"/>
      <c r="AD44" s="602"/>
      <c r="AE44" s="602"/>
      <c r="AF44" s="602"/>
      <c r="AG44" s="603"/>
      <c r="AH44" s="576"/>
      <c r="AI44" s="576"/>
      <c r="AJ44" s="577">
        <v>4</v>
      </c>
      <c r="AK44" s="578" t="s">
        <v>176</v>
      </c>
      <c r="AL44" s="579"/>
      <c r="AM44" s="579"/>
      <c r="AN44" s="580"/>
      <c r="AO44" s="220"/>
      <c r="AP44" s="581"/>
      <c r="AQ44" s="581"/>
      <c r="AR44" s="581"/>
      <c r="AS44" s="581"/>
      <c r="AT44" s="581"/>
      <c r="AU44" s="581"/>
      <c r="AV44" s="581"/>
      <c r="AW44" s="213"/>
      <c r="AX44" s="213"/>
      <c r="AY44" s="582"/>
      <c r="AZ44" s="582"/>
      <c r="BA44" s="582"/>
      <c r="BB44" s="582"/>
      <c r="BC44" s="582"/>
      <c r="BD44" s="582"/>
      <c r="BE44" s="582"/>
      <c r="BF44" s="213"/>
      <c r="BG44" s="598" t="s">
        <v>177</v>
      </c>
      <c r="BH44" s="599"/>
      <c r="BI44" s="602"/>
      <c r="BJ44" s="602"/>
      <c r="BK44" s="602"/>
      <c r="BL44" s="603"/>
      <c r="BM44" s="617"/>
      <c r="BN44" s="618"/>
      <c r="BO44" s="618"/>
      <c r="BP44" s="618"/>
      <c r="BQ44" s="618"/>
      <c r="BR44" s="618"/>
      <c r="BS44" s="619"/>
      <c r="BT44" s="164"/>
      <c r="BU44" s="162"/>
      <c r="BV44" s="162"/>
      <c r="BW44" s="173"/>
      <c r="BX44" s="173"/>
      <c r="BY44" s="173"/>
    </row>
    <row r="45" spans="1:77" s="163" customFormat="1" ht="23.45" customHeight="1" x14ac:dyDescent="0.15">
      <c r="A45" s="185"/>
      <c r="B45" s="185"/>
      <c r="C45" s="576"/>
      <c r="D45" s="576"/>
      <c r="E45" s="577"/>
      <c r="F45" s="584" t="s">
        <v>181</v>
      </c>
      <c r="G45" s="585"/>
      <c r="H45" s="585"/>
      <c r="I45" s="586"/>
      <c r="J45" s="211"/>
      <c r="K45" s="542"/>
      <c r="L45" s="542"/>
      <c r="M45" s="542"/>
      <c r="N45" s="542"/>
      <c r="O45" s="542"/>
      <c r="P45" s="542"/>
      <c r="Q45" s="542"/>
      <c r="R45" s="543"/>
      <c r="S45" s="543"/>
      <c r="T45" s="543"/>
      <c r="U45" s="543"/>
      <c r="V45" s="543"/>
      <c r="W45" s="543"/>
      <c r="X45" s="543"/>
      <c r="Y45" s="543"/>
      <c r="Z45" s="543"/>
      <c r="AA45" s="211"/>
      <c r="AB45" s="607"/>
      <c r="AC45" s="607"/>
      <c r="AD45" s="602"/>
      <c r="AE45" s="602"/>
      <c r="AF45" s="602"/>
      <c r="AG45" s="603"/>
      <c r="AH45" s="576"/>
      <c r="AI45" s="576"/>
      <c r="AJ45" s="577"/>
      <c r="AK45" s="585" t="s">
        <v>181</v>
      </c>
      <c r="AL45" s="585"/>
      <c r="AM45" s="585"/>
      <c r="AN45" s="586"/>
      <c r="AO45" s="211"/>
      <c r="AP45" s="542"/>
      <c r="AQ45" s="542"/>
      <c r="AR45" s="542"/>
      <c r="AS45" s="542"/>
      <c r="AT45" s="542"/>
      <c r="AU45" s="542"/>
      <c r="AV45" s="542"/>
      <c r="AW45" s="543"/>
      <c r="AX45" s="543"/>
      <c r="AY45" s="543"/>
      <c r="AZ45" s="543"/>
      <c r="BA45" s="543"/>
      <c r="BB45" s="543"/>
      <c r="BC45" s="543"/>
      <c r="BD45" s="543"/>
      <c r="BE45" s="543"/>
      <c r="BF45" s="211"/>
      <c r="BG45" s="600"/>
      <c r="BH45" s="601"/>
      <c r="BI45" s="604"/>
      <c r="BJ45" s="604"/>
      <c r="BK45" s="604"/>
      <c r="BL45" s="605"/>
      <c r="BM45" s="617"/>
      <c r="BN45" s="618"/>
      <c r="BO45" s="618"/>
      <c r="BP45" s="618"/>
      <c r="BQ45" s="618"/>
      <c r="BR45" s="618"/>
      <c r="BS45" s="619"/>
      <c r="BT45" s="164"/>
      <c r="BU45" s="162"/>
      <c r="BV45" s="162"/>
      <c r="BW45" s="173"/>
      <c r="BX45" s="173"/>
      <c r="BY45" s="173"/>
    </row>
    <row r="46" spans="1:77" s="163" customFormat="1" ht="18.75" x14ac:dyDescent="0.15">
      <c r="A46" s="159"/>
      <c r="B46" s="159"/>
      <c r="C46" s="576"/>
      <c r="D46" s="576"/>
      <c r="E46" s="577"/>
      <c r="F46" s="587"/>
      <c r="G46" s="588"/>
      <c r="H46" s="588"/>
      <c r="I46" s="588"/>
      <c r="J46" s="569"/>
      <c r="K46" s="569"/>
      <c r="L46" s="569"/>
      <c r="M46" s="569"/>
      <c r="N46" s="569"/>
      <c r="O46" s="569"/>
      <c r="P46" s="569"/>
      <c r="Q46" s="569"/>
      <c r="R46" s="569"/>
      <c r="S46" s="569"/>
      <c r="T46" s="569"/>
      <c r="U46" s="569"/>
      <c r="V46" s="569"/>
      <c r="W46" s="569"/>
      <c r="X46" s="569"/>
      <c r="Y46" s="569"/>
      <c r="Z46" s="569"/>
      <c r="AA46" s="569"/>
      <c r="AB46" s="569"/>
      <c r="AC46" s="569"/>
      <c r="AD46" s="569"/>
      <c r="AE46" s="569"/>
      <c r="AF46" s="569"/>
      <c r="AG46" s="608"/>
      <c r="AH46" s="576"/>
      <c r="AI46" s="576"/>
      <c r="AJ46" s="577"/>
      <c r="AK46" s="609"/>
      <c r="AL46" s="588"/>
      <c r="AM46" s="588"/>
      <c r="AN46" s="588"/>
      <c r="AO46" s="588"/>
      <c r="AP46" s="588"/>
      <c r="AQ46" s="588"/>
      <c r="AR46" s="588"/>
      <c r="AS46" s="588"/>
      <c r="AT46" s="588"/>
      <c r="AU46" s="588"/>
      <c r="AV46" s="588"/>
      <c r="AW46" s="588"/>
      <c r="AX46" s="588"/>
      <c r="AY46" s="588"/>
      <c r="AZ46" s="588"/>
      <c r="BA46" s="588"/>
      <c r="BB46" s="588"/>
      <c r="BC46" s="588"/>
      <c r="BD46" s="588"/>
      <c r="BE46" s="588"/>
      <c r="BF46" s="588"/>
      <c r="BG46" s="588"/>
      <c r="BH46" s="588"/>
      <c r="BI46" s="588"/>
      <c r="BJ46" s="588"/>
      <c r="BK46" s="588"/>
      <c r="BL46" s="610"/>
      <c r="BM46" s="620"/>
      <c r="BN46" s="621"/>
      <c r="BO46" s="621"/>
      <c r="BP46" s="621"/>
      <c r="BQ46" s="621"/>
      <c r="BR46" s="621"/>
      <c r="BS46" s="622"/>
      <c r="BT46" s="164"/>
      <c r="BU46" s="162"/>
      <c r="BV46" s="162"/>
      <c r="BW46" s="173"/>
      <c r="BX46" s="173"/>
    </row>
    <row r="47" spans="1:77" s="163" customFormat="1" ht="24" customHeight="1" x14ac:dyDescent="0.15">
      <c r="A47" s="159"/>
      <c r="B47" s="159"/>
      <c r="C47" s="570" t="s">
        <v>185</v>
      </c>
      <c r="D47" s="571"/>
      <c r="E47" s="571"/>
      <c r="F47" s="572" t="s">
        <v>186</v>
      </c>
      <c r="G47" s="572"/>
      <c r="H47" s="572"/>
      <c r="I47" s="573" t="s">
        <v>187</v>
      </c>
      <c r="J47" s="573"/>
      <c r="K47" s="573"/>
      <c r="L47" s="572" t="s">
        <v>188</v>
      </c>
      <c r="M47" s="572"/>
      <c r="N47" s="572"/>
      <c r="O47" s="574" t="s">
        <v>189</v>
      </c>
      <c r="P47" s="574"/>
      <c r="Q47" s="574"/>
      <c r="R47" s="575" t="s">
        <v>190</v>
      </c>
      <c r="S47" s="575"/>
      <c r="T47" s="575"/>
      <c r="U47" s="575"/>
      <c r="V47" s="575"/>
      <c r="W47" s="575"/>
      <c r="X47" s="553" t="s">
        <v>191</v>
      </c>
      <c r="Y47" s="553"/>
      <c r="Z47" s="553"/>
      <c r="AA47" s="553"/>
      <c r="AB47" s="553"/>
      <c r="AC47" s="553"/>
      <c r="AD47" s="567" t="s">
        <v>192</v>
      </c>
      <c r="AE47" s="567"/>
      <c r="AF47" s="567"/>
      <c r="AG47" s="568" t="s">
        <v>193</v>
      </c>
      <c r="AH47" s="568"/>
      <c r="AI47" s="568"/>
      <c r="AJ47" s="553" t="s">
        <v>194</v>
      </c>
      <c r="AK47" s="553"/>
      <c r="AL47" s="553"/>
      <c r="AM47" s="553"/>
      <c r="AN47" s="553"/>
      <c r="AO47" s="553"/>
      <c r="AP47" s="553"/>
      <c r="AQ47" s="553"/>
      <c r="AR47" s="553"/>
      <c r="AS47" s="553"/>
      <c r="AT47" s="553"/>
      <c r="AU47" s="553"/>
      <c r="AV47" s="553"/>
      <c r="AW47" s="553"/>
      <c r="AX47" s="553"/>
      <c r="AY47" s="553" t="s">
        <v>195</v>
      </c>
      <c r="AZ47" s="553"/>
      <c r="BA47" s="553"/>
      <c r="BB47" s="553"/>
      <c r="BC47" s="553"/>
      <c r="BD47" s="553"/>
      <c r="BE47" s="553"/>
      <c r="BF47" s="553"/>
      <c r="BG47" s="553"/>
      <c r="BH47" s="553"/>
      <c r="BI47" s="553"/>
      <c r="BJ47" s="553"/>
      <c r="BK47" s="553"/>
      <c r="BL47" s="553"/>
      <c r="BM47" s="553"/>
      <c r="BN47" s="553"/>
      <c r="BO47" s="553"/>
      <c r="BP47" s="553"/>
      <c r="BQ47" s="553"/>
      <c r="BR47" s="553"/>
      <c r="BS47" s="553"/>
      <c r="BT47" s="164"/>
      <c r="BU47" s="162"/>
      <c r="BV47" s="162"/>
      <c r="BW47" s="173"/>
      <c r="BX47" s="173"/>
    </row>
    <row r="48" spans="1:77" s="163" customFormat="1" ht="16.149999999999999" customHeight="1" x14ac:dyDescent="0.15">
      <c r="A48" s="159"/>
      <c r="B48" s="159"/>
      <c r="C48" s="571"/>
      <c r="D48" s="571"/>
      <c r="E48" s="571"/>
      <c r="F48" s="572"/>
      <c r="G48" s="572"/>
      <c r="H48" s="572"/>
      <c r="I48" s="573"/>
      <c r="J48" s="573"/>
      <c r="K48" s="573"/>
      <c r="L48" s="572"/>
      <c r="M48" s="572"/>
      <c r="N48" s="572"/>
      <c r="O48" s="574"/>
      <c r="P48" s="574"/>
      <c r="Q48" s="574"/>
      <c r="R48" s="589" t="s">
        <v>196</v>
      </c>
      <c r="S48" s="590"/>
      <c r="T48" s="591"/>
      <c r="U48" s="589" t="s">
        <v>248</v>
      </c>
      <c r="V48" s="590"/>
      <c r="W48" s="591"/>
      <c r="X48" s="589" t="s">
        <v>197</v>
      </c>
      <c r="Y48" s="590"/>
      <c r="Z48" s="591"/>
      <c r="AA48" s="589" t="s">
        <v>196</v>
      </c>
      <c r="AB48" s="590"/>
      <c r="AC48" s="591"/>
      <c r="AD48" s="567"/>
      <c r="AE48" s="567"/>
      <c r="AF48" s="567"/>
      <c r="AG48" s="568"/>
      <c r="AH48" s="568"/>
      <c r="AI48" s="568"/>
      <c r="AJ48" s="553"/>
      <c r="AK48" s="553"/>
      <c r="AL48" s="553"/>
      <c r="AM48" s="553"/>
      <c r="AN48" s="553"/>
      <c r="AO48" s="553"/>
      <c r="AP48" s="553"/>
      <c r="AQ48" s="553"/>
      <c r="AR48" s="553"/>
      <c r="AS48" s="553"/>
      <c r="AT48" s="553"/>
      <c r="AU48" s="553"/>
      <c r="AV48" s="553"/>
      <c r="AW48" s="553"/>
      <c r="AX48" s="553"/>
      <c r="AY48" s="553"/>
      <c r="AZ48" s="553"/>
      <c r="BA48" s="553"/>
      <c r="BB48" s="553"/>
      <c r="BC48" s="553"/>
      <c r="BD48" s="553"/>
      <c r="BE48" s="553"/>
      <c r="BF48" s="553"/>
      <c r="BG48" s="553"/>
      <c r="BH48" s="553"/>
      <c r="BI48" s="553"/>
      <c r="BJ48" s="553"/>
      <c r="BK48" s="553"/>
      <c r="BL48" s="553"/>
      <c r="BM48" s="553"/>
      <c r="BN48" s="553"/>
      <c r="BO48" s="553"/>
      <c r="BP48" s="553"/>
      <c r="BQ48" s="553"/>
      <c r="BR48" s="553"/>
      <c r="BS48" s="553"/>
      <c r="BT48" s="164"/>
      <c r="BU48" s="162"/>
      <c r="BV48" s="162"/>
      <c r="BW48" s="173"/>
      <c r="BX48" s="173"/>
    </row>
    <row r="49" spans="1:78" ht="16.149999999999999" customHeight="1" x14ac:dyDescent="0.15">
      <c r="B49" s="221"/>
      <c r="C49" s="571"/>
      <c r="D49" s="571"/>
      <c r="E49" s="571"/>
      <c r="F49" s="572"/>
      <c r="G49" s="572"/>
      <c r="H49" s="572"/>
      <c r="I49" s="573"/>
      <c r="J49" s="573"/>
      <c r="K49" s="573"/>
      <c r="L49" s="572"/>
      <c r="M49" s="572"/>
      <c r="N49" s="572"/>
      <c r="O49" s="574"/>
      <c r="P49" s="574"/>
      <c r="Q49" s="574"/>
      <c r="R49" s="592"/>
      <c r="S49" s="593"/>
      <c r="T49" s="594"/>
      <c r="U49" s="592"/>
      <c r="V49" s="593"/>
      <c r="W49" s="594"/>
      <c r="X49" s="592"/>
      <c r="Y49" s="593"/>
      <c r="Z49" s="594"/>
      <c r="AA49" s="592"/>
      <c r="AB49" s="593"/>
      <c r="AC49" s="594"/>
      <c r="AD49" s="567"/>
      <c r="AE49" s="567"/>
      <c r="AF49" s="567"/>
      <c r="AG49" s="568"/>
      <c r="AH49" s="568"/>
      <c r="AI49" s="568"/>
      <c r="AJ49" s="553" t="s">
        <v>198</v>
      </c>
      <c r="AK49" s="553"/>
      <c r="AL49" s="553"/>
      <c r="AM49" s="553" t="s">
        <v>199</v>
      </c>
      <c r="AN49" s="553"/>
      <c r="AO49" s="553"/>
      <c r="AP49" s="553" t="s">
        <v>200</v>
      </c>
      <c r="AQ49" s="553"/>
      <c r="AR49" s="553"/>
      <c r="AS49" s="553" t="s">
        <v>201</v>
      </c>
      <c r="AT49" s="553"/>
      <c r="AU49" s="553"/>
      <c r="AV49" s="553" t="s">
        <v>202</v>
      </c>
      <c r="AW49" s="553"/>
      <c r="AX49" s="553"/>
      <c r="AY49" s="553" t="s">
        <v>203</v>
      </c>
      <c r="AZ49" s="553"/>
      <c r="BA49" s="553"/>
      <c r="BB49" s="553" t="s">
        <v>204</v>
      </c>
      <c r="BC49" s="553"/>
      <c r="BD49" s="553"/>
      <c r="BE49" s="553" t="s">
        <v>205</v>
      </c>
      <c r="BF49" s="553"/>
      <c r="BG49" s="553"/>
      <c r="BH49" s="553" t="s">
        <v>206</v>
      </c>
      <c r="BI49" s="553"/>
      <c r="BJ49" s="553"/>
      <c r="BK49" s="553" t="s">
        <v>207</v>
      </c>
      <c r="BL49" s="553"/>
      <c r="BM49" s="553"/>
      <c r="BN49" s="553" t="s">
        <v>208</v>
      </c>
      <c r="BO49" s="553"/>
      <c r="BP49" s="553"/>
      <c r="BQ49" s="553" t="s">
        <v>202</v>
      </c>
      <c r="BR49" s="553"/>
      <c r="BS49" s="553"/>
      <c r="BT49" s="164"/>
      <c r="BU49" s="162"/>
      <c r="BV49" s="162"/>
      <c r="BW49" s="173"/>
      <c r="BX49" s="173"/>
    </row>
    <row r="50" spans="1:78" x14ac:dyDescent="0.15">
      <c r="A50" s="221"/>
      <c r="B50" s="221"/>
      <c r="C50" s="571"/>
      <c r="D50" s="571"/>
      <c r="E50" s="571"/>
      <c r="F50" s="572"/>
      <c r="G50" s="572"/>
      <c r="H50" s="572"/>
      <c r="I50" s="573"/>
      <c r="J50" s="573"/>
      <c r="K50" s="573"/>
      <c r="L50" s="572"/>
      <c r="M50" s="572"/>
      <c r="N50" s="572"/>
      <c r="O50" s="574"/>
      <c r="P50" s="574"/>
      <c r="Q50" s="574"/>
      <c r="R50" s="595"/>
      <c r="S50" s="596"/>
      <c r="T50" s="597"/>
      <c r="U50" s="595"/>
      <c r="V50" s="596"/>
      <c r="W50" s="597"/>
      <c r="X50" s="595"/>
      <c r="Y50" s="596"/>
      <c r="Z50" s="597"/>
      <c r="AA50" s="595"/>
      <c r="AB50" s="596"/>
      <c r="AC50" s="597"/>
      <c r="AD50" s="567"/>
      <c r="AE50" s="567"/>
      <c r="AF50" s="567"/>
      <c r="AG50" s="568"/>
      <c r="AH50" s="568"/>
      <c r="AI50" s="568"/>
      <c r="AJ50" s="553"/>
      <c r="AK50" s="553"/>
      <c r="AL50" s="553"/>
      <c r="AM50" s="553"/>
      <c r="AN50" s="553"/>
      <c r="AO50" s="553"/>
      <c r="AP50" s="553"/>
      <c r="AQ50" s="553"/>
      <c r="AR50" s="553"/>
      <c r="AS50" s="553"/>
      <c r="AT50" s="553"/>
      <c r="AU50" s="553"/>
      <c r="AV50" s="553"/>
      <c r="AW50" s="553"/>
      <c r="AX50" s="553"/>
      <c r="AY50" s="553"/>
      <c r="AZ50" s="553"/>
      <c r="BA50" s="553"/>
      <c r="BB50" s="553"/>
      <c r="BC50" s="553"/>
      <c r="BD50" s="553"/>
      <c r="BE50" s="553"/>
      <c r="BF50" s="553"/>
      <c r="BG50" s="553"/>
      <c r="BH50" s="553"/>
      <c r="BI50" s="553"/>
      <c r="BJ50" s="553"/>
      <c r="BK50" s="553"/>
      <c r="BL50" s="553"/>
      <c r="BM50" s="553"/>
      <c r="BN50" s="553"/>
      <c r="BO50" s="553"/>
      <c r="BP50" s="553"/>
      <c r="BQ50" s="553"/>
      <c r="BR50" s="553"/>
      <c r="BS50" s="553"/>
      <c r="BT50" s="164"/>
      <c r="BU50" s="162"/>
      <c r="BV50" s="162"/>
      <c r="BW50" s="173"/>
      <c r="BX50" s="173"/>
      <c r="BY50" s="236"/>
    </row>
    <row r="51" spans="1:78" ht="30.75" customHeight="1" x14ac:dyDescent="0.15">
      <c r="A51" s="223"/>
      <c r="B51" s="224"/>
      <c r="C51" s="566"/>
      <c r="D51" s="566"/>
      <c r="E51" s="566"/>
      <c r="F51" s="566"/>
      <c r="G51" s="566"/>
      <c r="H51" s="566"/>
      <c r="I51" s="566"/>
      <c r="J51" s="566"/>
      <c r="K51" s="566"/>
      <c r="L51" s="566"/>
      <c r="M51" s="566"/>
      <c r="N51" s="566"/>
      <c r="O51" s="566"/>
      <c r="P51" s="566"/>
      <c r="Q51" s="566"/>
      <c r="R51" s="972">
        <v>1</v>
      </c>
      <c r="S51" s="972"/>
      <c r="T51" s="972"/>
      <c r="U51" s="972">
        <v>1</v>
      </c>
      <c r="V51" s="972"/>
      <c r="W51" s="972"/>
      <c r="X51" s="972"/>
      <c r="Y51" s="972"/>
      <c r="Z51" s="972"/>
      <c r="AA51" s="972"/>
      <c r="AB51" s="972"/>
      <c r="AC51" s="972"/>
      <c r="AD51" s="972"/>
      <c r="AE51" s="972"/>
      <c r="AF51" s="972"/>
      <c r="AG51" s="972"/>
      <c r="AH51" s="972"/>
      <c r="AI51" s="972"/>
      <c r="AJ51" s="564"/>
      <c r="AK51" s="564"/>
      <c r="AL51" s="564"/>
      <c r="AM51" s="564"/>
      <c r="AN51" s="564"/>
      <c r="AO51" s="564"/>
      <c r="AP51" s="561"/>
      <c r="AQ51" s="561"/>
      <c r="AR51" s="561"/>
      <c r="AS51" s="562"/>
      <c r="AT51" s="562"/>
      <c r="AU51" s="562"/>
      <c r="AV51" s="563"/>
      <c r="AW51" s="563"/>
      <c r="AX51" s="563"/>
      <c r="AY51" s="564"/>
      <c r="AZ51" s="564"/>
      <c r="BA51" s="564"/>
      <c r="BB51" s="564"/>
      <c r="BC51" s="564"/>
      <c r="BD51" s="564"/>
      <c r="BE51" s="557"/>
      <c r="BF51" s="557"/>
      <c r="BG51" s="557"/>
      <c r="BH51" s="557"/>
      <c r="BI51" s="557"/>
      <c r="BJ51" s="557"/>
      <c r="BK51" s="558"/>
      <c r="BL51" s="558"/>
      <c r="BM51" s="558"/>
      <c r="BN51" s="559"/>
      <c r="BO51" s="559"/>
      <c r="BP51" s="559"/>
      <c r="BQ51" s="560"/>
      <c r="BR51" s="560"/>
      <c r="BS51" s="560"/>
      <c r="BT51" s="164"/>
      <c r="BU51" s="162">
        <v>1</v>
      </c>
      <c r="BV51" s="162"/>
      <c r="BW51" s="173"/>
      <c r="BX51" s="173"/>
      <c r="BZ51" s="159"/>
    </row>
    <row r="52" spans="1:78" ht="33.6" customHeight="1" x14ac:dyDescent="0.15">
      <c r="A52" s="223"/>
      <c r="B52" s="224"/>
      <c r="C52" s="554" t="s">
        <v>209</v>
      </c>
      <c r="D52" s="554"/>
      <c r="E52" s="554"/>
      <c r="F52" s="555"/>
      <c r="G52" s="556"/>
      <c r="H52" s="556"/>
      <c r="I52" s="556"/>
      <c r="J52" s="556"/>
      <c r="K52" s="556"/>
      <c r="L52" s="556"/>
      <c r="M52" s="556"/>
      <c r="N52" s="556"/>
      <c r="O52" s="550"/>
      <c r="P52" s="550"/>
      <c r="Q52" s="550"/>
      <c r="R52" s="550"/>
      <c r="S52" s="550"/>
      <c r="T52" s="550"/>
      <c r="U52" s="550"/>
      <c r="V52" s="550"/>
      <c r="W52" s="550"/>
      <c r="X52" s="550"/>
      <c r="Y52" s="550"/>
      <c r="Z52" s="550"/>
      <c r="AA52" s="550"/>
      <c r="AB52" s="550"/>
      <c r="AC52" s="550"/>
      <c r="AD52" s="550"/>
      <c r="AE52" s="550"/>
      <c r="AF52" s="550"/>
      <c r="AG52" s="550"/>
      <c r="AH52" s="550"/>
      <c r="AI52" s="550"/>
      <c r="AJ52" s="550"/>
      <c r="AK52" s="550"/>
      <c r="AL52" s="550"/>
      <c r="AM52" s="550"/>
      <c r="AN52" s="550"/>
      <c r="AO52" s="225"/>
      <c r="AP52" s="226"/>
      <c r="AQ52" s="226"/>
      <c r="AR52" s="226"/>
      <c r="AS52" s="226"/>
      <c r="AT52" s="226"/>
      <c r="AU52" s="226"/>
      <c r="AV52" s="226"/>
      <c r="AW52" s="226"/>
      <c r="AX52" s="226"/>
      <c r="AY52" s="226"/>
      <c r="AZ52" s="226"/>
      <c r="BA52" s="226"/>
      <c r="BB52" s="226"/>
      <c r="BC52" s="226"/>
      <c r="BD52" s="226"/>
      <c r="BE52" s="226"/>
      <c r="BF52" s="226"/>
      <c r="BG52" s="226"/>
      <c r="BH52" s="226"/>
      <c r="BI52" s="227"/>
      <c r="BJ52" s="226"/>
      <c r="BK52" s="226"/>
      <c r="BL52" s="226"/>
      <c r="BM52" s="226"/>
      <c r="BN52" s="226"/>
      <c r="BO52" s="226"/>
      <c r="BP52" s="226"/>
      <c r="BQ52" s="226"/>
      <c r="BR52" s="226"/>
      <c r="BS52" s="228"/>
      <c r="BT52" s="164"/>
      <c r="BU52" s="162"/>
      <c r="BV52" s="162"/>
      <c r="BW52" s="173"/>
      <c r="BX52" s="173"/>
      <c r="BZ52" s="159"/>
    </row>
    <row r="53" spans="1:78" ht="33" customHeight="1" x14ac:dyDescent="0.15">
      <c r="A53" s="223"/>
      <c r="B53" s="224"/>
      <c r="C53" s="554"/>
      <c r="D53" s="554"/>
      <c r="E53" s="554"/>
      <c r="F53" s="551" t="s">
        <v>210</v>
      </c>
      <c r="G53" s="551"/>
      <c r="H53" s="551"/>
      <c r="I53" s="551"/>
      <c r="J53" s="551"/>
      <c r="K53" s="551"/>
      <c r="L53" s="551"/>
      <c r="M53" s="551"/>
      <c r="N53" s="551"/>
      <c r="O53" s="976" t="s">
        <v>211</v>
      </c>
      <c r="P53" s="976"/>
      <c r="Q53" s="976"/>
      <c r="R53" s="976"/>
      <c r="S53" s="976"/>
      <c r="T53" s="976"/>
      <c r="U53" s="976"/>
      <c r="V53" s="976"/>
      <c r="W53" s="976"/>
      <c r="X53" s="976"/>
      <c r="Y53" s="976"/>
      <c r="Z53" s="976"/>
      <c r="AA53" s="976"/>
      <c r="AB53" s="976"/>
      <c r="AC53" s="976"/>
      <c r="AD53" s="976"/>
      <c r="AE53" s="976"/>
      <c r="AF53" s="976"/>
      <c r="AG53" s="976"/>
      <c r="AH53" s="976"/>
      <c r="AI53" s="976"/>
      <c r="AJ53" s="976"/>
      <c r="AK53" s="976"/>
      <c r="AL53" s="976"/>
      <c r="AM53" s="976"/>
      <c r="AN53" s="976"/>
      <c r="AO53" s="976"/>
      <c r="AP53" s="976"/>
      <c r="AQ53" s="976"/>
      <c r="AR53" s="976"/>
      <c r="AS53" s="976"/>
      <c r="AT53" s="976"/>
      <c r="AU53" s="976"/>
      <c r="AV53" s="976"/>
      <c r="AW53" s="976"/>
      <c r="AX53" s="976"/>
      <c r="AY53" s="976"/>
      <c r="AZ53" s="976"/>
      <c r="BA53" s="976"/>
      <c r="BB53" s="976"/>
      <c r="BC53" s="976"/>
      <c r="BD53" s="976"/>
      <c r="BE53" s="976"/>
      <c r="BF53" s="976"/>
      <c r="BG53" s="976"/>
      <c r="BH53" s="976"/>
      <c r="BI53" s="976"/>
      <c r="BJ53" s="976"/>
      <c r="BK53" s="976"/>
      <c r="BL53" s="976"/>
      <c r="BM53" s="976"/>
      <c r="BN53" s="976"/>
      <c r="BO53" s="976"/>
      <c r="BP53" s="976"/>
      <c r="BQ53" s="976"/>
      <c r="BR53" s="976"/>
      <c r="BS53" s="976"/>
      <c r="BT53" s="164"/>
      <c r="BU53" s="162"/>
      <c r="BV53" s="162"/>
      <c r="BW53" s="173"/>
      <c r="BZ53" s="159"/>
    </row>
    <row r="54" spans="1:78" ht="33" customHeight="1" x14ac:dyDescent="0.2">
      <c r="A54" s="223"/>
      <c r="B54" s="224"/>
      <c r="C54" s="554"/>
      <c r="D54" s="554"/>
      <c r="E54" s="554"/>
      <c r="F54" s="553" t="s">
        <v>212</v>
      </c>
      <c r="G54" s="553"/>
      <c r="H54" s="553"/>
      <c r="I54" s="553"/>
      <c r="J54" s="553"/>
      <c r="K54" s="553"/>
      <c r="L54" s="553"/>
      <c r="M54" s="553"/>
      <c r="N54" s="553"/>
      <c r="O54" s="977" t="s">
        <v>213</v>
      </c>
      <c r="P54" s="978"/>
      <c r="Q54" s="978"/>
      <c r="R54" s="978"/>
      <c r="S54" s="978"/>
      <c r="T54" s="978"/>
      <c r="U54" s="978"/>
      <c r="V54" s="978"/>
      <c r="W54" s="978"/>
      <c r="X54" s="978"/>
      <c r="Y54" s="978"/>
      <c r="Z54" s="978"/>
      <c r="AA54" s="978"/>
      <c r="AB54" s="978"/>
      <c r="AC54" s="978"/>
      <c r="AD54" s="978"/>
      <c r="AE54" s="978"/>
      <c r="AF54" s="978"/>
      <c r="AG54" s="978"/>
      <c r="AH54" s="978"/>
      <c r="AI54" s="978"/>
      <c r="AJ54" s="978"/>
      <c r="AK54" s="978"/>
      <c r="AL54" s="978"/>
      <c r="AM54" s="978"/>
      <c r="AN54" s="978"/>
      <c r="AO54" s="978"/>
      <c r="AP54" s="978"/>
      <c r="AQ54" s="978"/>
      <c r="AR54" s="978"/>
      <c r="AS54" s="978"/>
      <c r="AT54" s="978"/>
      <c r="AU54" s="978"/>
      <c r="AV54" s="978"/>
      <c r="AW54" s="978"/>
      <c r="AX54" s="979"/>
      <c r="AY54" s="547" t="s">
        <v>214</v>
      </c>
      <c r="AZ54" s="547"/>
      <c r="BA54" s="547"/>
      <c r="BB54" s="547"/>
      <c r="BC54" s="980" t="s">
        <v>215</v>
      </c>
      <c r="BD54" s="980"/>
      <c r="BE54" s="980"/>
      <c r="BF54" s="980"/>
      <c r="BG54" s="980"/>
      <c r="BH54" s="980"/>
      <c r="BI54" s="980"/>
      <c r="BJ54" s="980"/>
      <c r="BK54" s="980"/>
      <c r="BL54" s="980"/>
      <c r="BM54" s="980"/>
      <c r="BN54" s="980"/>
      <c r="BO54" s="980"/>
      <c r="BP54" s="980"/>
      <c r="BQ54" s="980"/>
      <c r="BR54" s="980"/>
      <c r="BS54" s="981"/>
      <c r="BT54" s="164"/>
      <c r="BU54" s="162"/>
      <c r="BV54" s="162"/>
      <c r="BW54" s="173"/>
      <c r="BZ54" s="159"/>
    </row>
    <row r="55" spans="1:78" ht="7.5" customHeight="1" x14ac:dyDescent="0.2">
      <c r="A55" s="154"/>
      <c r="B55" s="154"/>
      <c r="C55" s="229"/>
      <c r="D55" s="229"/>
      <c r="E55" s="229"/>
      <c r="F55" s="230"/>
      <c r="G55" s="230"/>
      <c r="H55" s="230"/>
      <c r="I55" s="230"/>
      <c r="J55" s="230"/>
      <c r="K55" s="230"/>
      <c r="L55" s="230"/>
      <c r="M55" s="230"/>
      <c r="N55" s="231"/>
      <c r="O55" s="231"/>
      <c r="P55" s="231"/>
      <c r="Q55" s="231"/>
      <c r="R55" s="231"/>
      <c r="S55" s="231"/>
      <c r="T55" s="231"/>
      <c r="U55" s="231"/>
      <c r="V55" s="231"/>
      <c r="W55" s="231"/>
      <c r="X55" s="231"/>
      <c r="Y55" s="231"/>
      <c r="Z55" s="231"/>
      <c r="AA55" s="232"/>
      <c r="AB55" s="232"/>
      <c r="AC55" s="232"/>
      <c r="AG55" s="232"/>
      <c r="AH55" s="232"/>
      <c r="AI55" s="232"/>
      <c r="AJ55" s="232"/>
      <c r="AK55" s="232"/>
      <c r="AL55" s="231"/>
      <c r="AM55" s="231"/>
      <c r="AN55" s="231"/>
      <c r="AO55" s="231"/>
      <c r="AP55" s="231"/>
      <c r="AQ55" s="231"/>
      <c r="AR55" s="229"/>
      <c r="AS55" s="231"/>
      <c r="AT55" s="231"/>
      <c r="AU55" s="231"/>
      <c r="AV55" s="231"/>
      <c r="AW55" s="231"/>
      <c r="AX55" s="231"/>
      <c r="AY55" s="233"/>
      <c r="AZ55" s="233"/>
      <c r="BA55" s="233"/>
      <c r="BB55" s="233"/>
      <c r="BC55" s="231"/>
      <c r="BD55" s="231"/>
      <c r="BE55" s="231"/>
      <c r="BF55" s="231"/>
      <c r="BG55" s="231"/>
      <c r="BH55" s="231"/>
      <c r="BI55" s="231"/>
      <c r="BJ55" s="231"/>
      <c r="BK55" s="231"/>
      <c r="BL55" s="231"/>
      <c r="BM55" s="231"/>
      <c r="BN55" s="231"/>
      <c r="BO55" s="231"/>
      <c r="BP55" s="231"/>
      <c r="BQ55" s="231"/>
      <c r="BR55" s="231"/>
      <c r="BS55" s="231"/>
      <c r="BT55" s="234"/>
      <c r="BU55" s="235"/>
      <c r="BV55" s="235"/>
    </row>
    <row r="56" spans="1:78" ht="12.75" thickBot="1" x14ac:dyDescent="0.2"/>
    <row r="57" spans="1:78" s="308" customFormat="1" ht="109.5" customHeight="1" thickBot="1" x14ac:dyDescent="0.2">
      <c r="C57" s="973" t="s">
        <v>247</v>
      </c>
      <c r="D57" s="974"/>
      <c r="E57" s="974"/>
      <c r="F57" s="974"/>
      <c r="G57" s="974"/>
      <c r="H57" s="974"/>
      <c r="I57" s="974"/>
      <c r="J57" s="974"/>
      <c r="K57" s="974"/>
      <c r="L57" s="974"/>
      <c r="M57" s="974"/>
      <c r="N57" s="974"/>
      <c r="O57" s="974"/>
      <c r="P57" s="974"/>
      <c r="Q57" s="974"/>
      <c r="R57" s="974"/>
      <c r="S57" s="974"/>
      <c r="T57" s="974"/>
      <c r="U57" s="974"/>
      <c r="V57" s="974"/>
      <c r="W57" s="974"/>
      <c r="X57" s="974"/>
      <c r="Y57" s="974"/>
      <c r="Z57" s="974"/>
      <c r="AA57" s="974"/>
      <c r="AB57" s="974"/>
      <c r="AC57" s="974"/>
      <c r="AD57" s="974"/>
      <c r="AE57" s="974"/>
      <c r="AF57" s="974"/>
      <c r="AG57" s="974"/>
      <c r="AH57" s="974"/>
      <c r="AI57" s="974"/>
      <c r="AJ57" s="974"/>
      <c r="AK57" s="974"/>
      <c r="AL57" s="974"/>
      <c r="AM57" s="974"/>
      <c r="AN57" s="974"/>
      <c r="AO57" s="974"/>
      <c r="AP57" s="974"/>
      <c r="AQ57" s="974"/>
      <c r="AR57" s="974"/>
      <c r="AS57" s="974"/>
      <c r="AT57" s="974"/>
      <c r="AU57" s="974"/>
      <c r="AV57" s="974"/>
      <c r="AW57" s="974"/>
      <c r="AX57" s="974"/>
      <c r="AY57" s="974"/>
      <c r="AZ57" s="974"/>
      <c r="BA57" s="974"/>
      <c r="BB57" s="974"/>
      <c r="BC57" s="974"/>
      <c r="BD57" s="974"/>
      <c r="BE57" s="974"/>
      <c r="BF57" s="974"/>
      <c r="BG57" s="974"/>
      <c r="BH57" s="974"/>
      <c r="BI57" s="974"/>
      <c r="BJ57" s="974"/>
      <c r="BK57" s="974"/>
      <c r="BL57" s="974"/>
      <c r="BM57" s="974"/>
      <c r="BN57" s="974"/>
      <c r="BO57" s="974"/>
      <c r="BP57" s="974"/>
      <c r="BQ57" s="974"/>
      <c r="BR57" s="974"/>
      <c r="BS57" s="975"/>
    </row>
  </sheetData>
  <sheetProtection password="A3C7" sheet="1" objects="1" scenarios="1"/>
  <mergeCells count="384">
    <mergeCell ref="C57:BS57"/>
    <mergeCell ref="AI52:AJ52"/>
    <mergeCell ref="AK52:AL52"/>
    <mergeCell ref="AM52:AN52"/>
    <mergeCell ref="F53:N53"/>
    <mergeCell ref="O53:BS53"/>
    <mergeCell ref="F54:N54"/>
    <mergeCell ref="O54:AX54"/>
    <mergeCell ref="AY54:BB54"/>
    <mergeCell ref="BC54:BS54"/>
    <mergeCell ref="W52:X52"/>
    <mergeCell ref="Y52:Z52"/>
    <mergeCell ref="AA52:AB52"/>
    <mergeCell ref="AC52:AD52"/>
    <mergeCell ref="AE52:AF52"/>
    <mergeCell ref="AG52:AH52"/>
    <mergeCell ref="C52:E54"/>
    <mergeCell ref="F52:N52"/>
    <mergeCell ref="O52:P52"/>
    <mergeCell ref="Q52:R52"/>
    <mergeCell ref="S52:T52"/>
    <mergeCell ref="U52:V52"/>
    <mergeCell ref="BB51:BD51"/>
    <mergeCell ref="BE51:BG51"/>
    <mergeCell ref="BH51:BJ51"/>
    <mergeCell ref="BK51:BM51"/>
    <mergeCell ref="BN51:BP51"/>
    <mergeCell ref="BQ51:BS51"/>
    <mergeCell ref="AJ51:AL51"/>
    <mergeCell ref="AM51:AO51"/>
    <mergeCell ref="AP51:AR51"/>
    <mergeCell ref="AS51:AU51"/>
    <mergeCell ref="AV51:AX51"/>
    <mergeCell ref="AY51:BA51"/>
    <mergeCell ref="C51:E51"/>
    <mergeCell ref="F51:H51"/>
    <mergeCell ref="I51:K51"/>
    <mergeCell ref="L51:N51"/>
    <mergeCell ref="O51:Q51"/>
    <mergeCell ref="AM49:AO50"/>
    <mergeCell ref="AP49:AR50"/>
    <mergeCell ref="AS49:AU50"/>
    <mergeCell ref="AV49:AX50"/>
    <mergeCell ref="C47:E50"/>
    <mergeCell ref="F47:H50"/>
    <mergeCell ref="I47:K50"/>
    <mergeCell ref="L47:N50"/>
    <mergeCell ref="O47:Q50"/>
    <mergeCell ref="R51:T51"/>
    <mergeCell ref="U51:W51"/>
    <mergeCell ref="X51:Z51"/>
    <mergeCell ref="AA51:AC51"/>
    <mergeCell ref="AD51:AF51"/>
    <mergeCell ref="AG51:AI51"/>
    <mergeCell ref="X47:AC47"/>
    <mergeCell ref="AD47:AF50"/>
    <mergeCell ref="AG47:AI50"/>
    <mergeCell ref="AJ47:AX48"/>
    <mergeCell ref="AY47:BS48"/>
    <mergeCell ref="R48:T50"/>
    <mergeCell ref="U48:W50"/>
    <mergeCell ref="X48:Z50"/>
    <mergeCell ref="AA48:AC50"/>
    <mergeCell ref="AJ49:AL50"/>
    <mergeCell ref="R47:W47"/>
    <mergeCell ref="BN49:BP50"/>
    <mergeCell ref="BQ49:BS50"/>
    <mergeCell ref="AY49:BA50"/>
    <mergeCell ref="BB49:BD50"/>
    <mergeCell ref="BE49:BG50"/>
    <mergeCell ref="BH49:BJ50"/>
    <mergeCell ref="BK49:BM50"/>
    <mergeCell ref="BI44:BL45"/>
    <mergeCell ref="F45:I45"/>
    <mergeCell ref="K45:Z45"/>
    <mergeCell ref="AK45:AN45"/>
    <mergeCell ref="AP45:BE45"/>
    <mergeCell ref="F46:I46"/>
    <mergeCell ref="J46:K46"/>
    <mergeCell ref="L46:M46"/>
    <mergeCell ref="N46:O46"/>
    <mergeCell ref="P46:Q46"/>
    <mergeCell ref="AD44:AG45"/>
    <mergeCell ref="AJ44:AJ46"/>
    <mergeCell ref="AK44:AN44"/>
    <mergeCell ref="AP44:AV44"/>
    <mergeCell ref="AY44:BE44"/>
    <mergeCell ref="BG44:BH45"/>
    <mergeCell ref="AD46:AE46"/>
    <mergeCell ref="AF46:AG46"/>
    <mergeCell ref="E44:E46"/>
    <mergeCell ref="F44:I44"/>
    <mergeCell ref="K44:Q44"/>
    <mergeCell ref="T44:Z44"/>
    <mergeCell ref="AB44:AC45"/>
    <mergeCell ref="R46:S46"/>
    <mergeCell ref="T46:U46"/>
    <mergeCell ref="V46:W46"/>
    <mergeCell ref="X46:Y46"/>
    <mergeCell ref="Z46:AA46"/>
    <mergeCell ref="AB46:AC46"/>
    <mergeCell ref="F40:I40"/>
    <mergeCell ref="J40:K40"/>
    <mergeCell ref="L40:M40"/>
    <mergeCell ref="N40:O40"/>
    <mergeCell ref="P40:Q40"/>
    <mergeCell ref="R40:S40"/>
    <mergeCell ref="BM42:BS46"/>
    <mergeCell ref="F43:I43"/>
    <mergeCell ref="J43:K43"/>
    <mergeCell ref="L43:M43"/>
    <mergeCell ref="N43:O43"/>
    <mergeCell ref="P43:Q43"/>
    <mergeCell ref="R43:S43"/>
    <mergeCell ref="T43:U43"/>
    <mergeCell ref="V43:W43"/>
    <mergeCell ref="X43:Y43"/>
    <mergeCell ref="BG41:BH42"/>
    <mergeCell ref="BI41:BL42"/>
    <mergeCell ref="F42:I42"/>
    <mergeCell ref="K42:Z42"/>
    <mergeCell ref="AK42:AN42"/>
    <mergeCell ref="AP42:BE42"/>
    <mergeCell ref="AK46:BL46"/>
    <mergeCell ref="Z43:AA43"/>
    <mergeCell ref="T41:Z41"/>
    <mergeCell ref="AB41:AC42"/>
    <mergeCell ref="AD41:AG42"/>
    <mergeCell ref="AJ41:AJ43"/>
    <mergeCell ref="AK41:AN41"/>
    <mergeCell ref="T40:U40"/>
    <mergeCell ref="V40:W40"/>
    <mergeCell ref="X40:Y40"/>
    <mergeCell ref="Z40:AA40"/>
    <mergeCell ref="AB40:AC40"/>
    <mergeCell ref="AD40:AE40"/>
    <mergeCell ref="AB43:AC43"/>
    <mergeCell ref="AD43:AE43"/>
    <mergeCell ref="AF43:AG43"/>
    <mergeCell ref="AK43:BL43"/>
    <mergeCell ref="AJ38:AJ40"/>
    <mergeCell ref="AK38:AN38"/>
    <mergeCell ref="AP38:AV38"/>
    <mergeCell ref="X37:Y37"/>
    <mergeCell ref="Z37:AA37"/>
    <mergeCell ref="AB37:AC37"/>
    <mergeCell ref="AD37:AE37"/>
    <mergeCell ref="AF37:AG37"/>
    <mergeCell ref="AK37:BL37"/>
    <mergeCell ref="AF40:AG40"/>
    <mergeCell ref="AK40:BL40"/>
    <mergeCell ref="BI35:BL36"/>
    <mergeCell ref="BM35:BS35"/>
    <mergeCell ref="F36:I36"/>
    <mergeCell ref="K36:Z36"/>
    <mergeCell ref="AK36:AN36"/>
    <mergeCell ref="AP36:BE36"/>
    <mergeCell ref="BM36:BS36"/>
    <mergeCell ref="AH35:AI46"/>
    <mergeCell ref="AJ35:AJ37"/>
    <mergeCell ref="AK35:AN35"/>
    <mergeCell ref="AP35:AV35"/>
    <mergeCell ref="AY35:BE35"/>
    <mergeCell ref="BG35:BH36"/>
    <mergeCell ref="AY38:BE38"/>
    <mergeCell ref="BG38:BH39"/>
    <mergeCell ref="AP41:AV41"/>
    <mergeCell ref="AY41:BE41"/>
    <mergeCell ref="BI38:BL39"/>
    <mergeCell ref="BM38:BS38"/>
    <mergeCell ref="F39:I39"/>
    <mergeCell ref="K39:Z39"/>
    <mergeCell ref="AK39:AN39"/>
    <mergeCell ref="AP39:BE39"/>
    <mergeCell ref="BM37:BS37"/>
    <mergeCell ref="C35:D46"/>
    <mergeCell ref="E35:E37"/>
    <mergeCell ref="F35:I35"/>
    <mergeCell ref="K35:Q35"/>
    <mergeCell ref="T35:Z35"/>
    <mergeCell ref="AB35:AC36"/>
    <mergeCell ref="AD35:AG36"/>
    <mergeCell ref="F37:I37"/>
    <mergeCell ref="J37:K37"/>
    <mergeCell ref="P37:Q37"/>
    <mergeCell ref="R37:S37"/>
    <mergeCell ref="T37:U37"/>
    <mergeCell ref="V37:W37"/>
    <mergeCell ref="E38:E40"/>
    <mergeCell ref="F38:I38"/>
    <mergeCell ref="K38:Q38"/>
    <mergeCell ref="T38:Z38"/>
    <mergeCell ref="AB38:AC39"/>
    <mergeCell ref="AD38:AG39"/>
    <mergeCell ref="L37:M37"/>
    <mergeCell ref="N37:O37"/>
    <mergeCell ref="E41:E43"/>
    <mergeCell ref="F41:I41"/>
    <mergeCell ref="K41:Q41"/>
    <mergeCell ref="BE32:BF32"/>
    <mergeCell ref="BG32:BL34"/>
    <mergeCell ref="BR32:BS32"/>
    <mergeCell ref="F33:I33"/>
    <mergeCell ref="K33:Z33"/>
    <mergeCell ref="AM33:AS34"/>
    <mergeCell ref="AZ33:BF34"/>
    <mergeCell ref="BM33:BS34"/>
    <mergeCell ref="AF34:AG34"/>
    <mergeCell ref="T34:U34"/>
    <mergeCell ref="V34:W34"/>
    <mergeCell ref="X34:Y34"/>
    <mergeCell ref="Z34:AA34"/>
    <mergeCell ref="AB34:AC34"/>
    <mergeCell ref="AD34:AE34"/>
    <mergeCell ref="F34:I34"/>
    <mergeCell ref="J34:K34"/>
    <mergeCell ref="L34:M34"/>
    <mergeCell ref="N34:O34"/>
    <mergeCell ref="P34:Q34"/>
    <mergeCell ref="R34:S34"/>
    <mergeCell ref="C32:E34"/>
    <mergeCell ref="F32:I32"/>
    <mergeCell ref="K32:Q32"/>
    <mergeCell ref="T32:Z32"/>
    <mergeCell ref="AB32:AC33"/>
    <mergeCell ref="AD32:AG33"/>
    <mergeCell ref="AH32:AL34"/>
    <mergeCell ref="AR32:AS32"/>
    <mergeCell ref="AT32:AY34"/>
    <mergeCell ref="AJ30:AK30"/>
    <mergeCell ref="AL30:AR31"/>
    <mergeCell ref="AS30:AX31"/>
    <mergeCell ref="AY30:BE31"/>
    <mergeCell ref="BR30:BS30"/>
    <mergeCell ref="AJ28:AK28"/>
    <mergeCell ref="AL28:AR29"/>
    <mergeCell ref="AS28:AX29"/>
    <mergeCell ref="AY28:BE29"/>
    <mergeCell ref="BR28:BS28"/>
    <mergeCell ref="Z31:AK31"/>
    <mergeCell ref="BG31:BS31"/>
    <mergeCell ref="C28:F31"/>
    <mergeCell ref="G28:L29"/>
    <mergeCell ref="M28:S29"/>
    <mergeCell ref="T28:Y29"/>
    <mergeCell ref="AB28:AC28"/>
    <mergeCell ref="AF28:AG28"/>
    <mergeCell ref="G30:L31"/>
    <mergeCell ref="R30:S30"/>
    <mergeCell ref="T30:Y31"/>
    <mergeCell ref="AB30:AC30"/>
    <mergeCell ref="AF30:AG30"/>
    <mergeCell ref="M31:S31"/>
    <mergeCell ref="BE26:BF26"/>
    <mergeCell ref="BG26:BK27"/>
    <mergeCell ref="BR26:BS26"/>
    <mergeCell ref="M27:S27"/>
    <mergeCell ref="Z27:AF27"/>
    <mergeCell ref="AM27:AS27"/>
    <mergeCell ref="AZ27:BF27"/>
    <mergeCell ref="BM27:BS27"/>
    <mergeCell ref="Z29:AC29"/>
    <mergeCell ref="AD29:AG29"/>
    <mergeCell ref="AH29:AK29"/>
    <mergeCell ref="BG29:BS29"/>
    <mergeCell ref="C26:F27"/>
    <mergeCell ref="G26:K27"/>
    <mergeCell ref="R26:S26"/>
    <mergeCell ref="T26:X27"/>
    <mergeCell ref="AE26:AF26"/>
    <mergeCell ref="AG26:AK27"/>
    <mergeCell ref="C22:T22"/>
    <mergeCell ref="U22:AK22"/>
    <mergeCell ref="AL22:BB22"/>
    <mergeCell ref="AR26:AS26"/>
    <mergeCell ref="AT26:AX27"/>
    <mergeCell ref="BC22:BS22"/>
    <mergeCell ref="K23:BS25"/>
    <mergeCell ref="D24:I24"/>
    <mergeCell ref="D25:I25"/>
    <mergeCell ref="C21:E21"/>
    <mergeCell ref="F21:R21"/>
    <mergeCell ref="S21:T21"/>
    <mergeCell ref="U21:AK21"/>
    <mergeCell ref="AL21:BB21"/>
    <mergeCell ref="BC21:BS21"/>
    <mergeCell ref="BU18:BU19"/>
    <mergeCell ref="C20:T20"/>
    <mergeCell ref="U20:AK20"/>
    <mergeCell ref="AL20:BB20"/>
    <mergeCell ref="BC20:BS20"/>
    <mergeCell ref="AH18:AJ19"/>
    <mergeCell ref="AK18:AN19"/>
    <mergeCell ref="AO18:AQ19"/>
    <mergeCell ref="AR18:AU19"/>
    <mergeCell ref="AV18:AX19"/>
    <mergeCell ref="AY18:BB19"/>
    <mergeCell ref="BO17:BS17"/>
    <mergeCell ref="C18:F19"/>
    <mergeCell ref="G18:J19"/>
    <mergeCell ref="K18:N19"/>
    <mergeCell ref="O18:Z19"/>
    <mergeCell ref="AA18:AD19"/>
    <mergeCell ref="AE18:AG19"/>
    <mergeCell ref="AH17:AJ17"/>
    <mergeCell ref="AK17:AN17"/>
    <mergeCell ref="AO17:AQ17"/>
    <mergeCell ref="AR17:AU17"/>
    <mergeCell ref="AV17:AX17"/>
    <mergeCell ref="AY17:BB17"/>
    <mergeCell ref="BC18:BF19"/>
    <mergeCell ref="BG18:BJ19"/>
    <mergeCell ref="BK18:BN19"/>
    <mergeCell ref="BO18:BS19"/>
    <mergeCell ref="C17:F17"/>
    <mergeCell ref="G17:J17"/>
    <mergeCell ref="K17:N17"/>
    <mergeCell ref="O17:Z17"/>
    <mergeCell ref="AA17:AD17"/>
    <mergeCell ref="AE17:AG17"/>
    <mergeCell ref="BC17:BF17"/>
    <mergeCell ref="BG17:BJ17"/>
    <mergeCell ref="BK17:BN17"/>
    <mergeCell ref="C14:N15"/>
    <mergeCell ref="O14:Z16"/>
    <mergeCell ref="AA14:AX14"/>
    <mergeCell ref="AY14:BB16"/>
    <mergeCell ref="BC14:BN14"/>
    <mergeCell ref="BO14:BS16"/>
    <mergeCell ref="AA15:AX15"/>
    <mergeCell ref="BC15:BN15"/>
    <mergeCell ref="K16:N16"/>
    <mergeCell ref="AA16:AG16"/>
    <mergeCell ref="AH16:AQ16"/>
    <mergeCell ref="AR16:AX16"/>
    <mergeCell ref="BC16:BJ16"/>
    <mergeCell ref="BK16:BN16"/>
    <mergeCell ref="P13:AC13"/>
    <mergeCell ref="AD13:AQ13"/>
    <mergeCell ref="AR13:BE13"/>
    <mergeCell ref="BF13:BS13"/>
    <mergeCell ref="C11:O11"/>
    <mergeCell ref="P11:AC11"/>
    <mergeCell ref="AD11:AQ11"/>
    <mergeCell ref="AR11:BE11"/>
    <mergeCell ref="BF11:BS11"/>
    <mergeCell ref="C12:O13"/>
    <mergeCell ref="P12:Q12"/>
    <mergeCell ref="R12:AA12"/>
    <mergeCell ref="AB12:AC12"/>
    <mergeCell ref="AD12:AQ12"/>
    <mergeCell ref="AV7:AW7"/>
    <mergeCell ref="AX7:AY7"/>
    <mergeCell ref="AZ7:BA7"/>
    <mergeCell ref="BB7:BC7"/>
    <mergeCell ref="BD7:BE7"/>
    <mergeCell ref="BF7:BG7"/>
    <mergeCell ref="AR12:BE12"/>
    <mergeCell ref="BH12:BQ12"/>
    <mergeCell ref="BR12:BS12"/>
    <mergeCell ref="B2:BS2"/>
    <mergeCell ref="B3:BS3"/>
    <mergeCell ref="T5:V5"/>
    <mergeCell ref="AD5:BA5"/>
    <mergeCell ref="C6:F10"/>
    <mergeCell ref="G6:I10"/>
    <mergeCell ref="J6:AN10"/>
    <mergeCell ref="AO6:AU6"/>
    <mergeCell ref="AV6:BS6"/>
    <mergeCell ref="AO7:AU7"/>
    <mergeCell ref="AO8:AS8"/>
    <mergeCell ref="AV8:BS8"/>
    <mergeCell ref="AO9:AQ10"/>
    <mergeCell ref="AR9:AU9"/>
    <mergeCell ref="AV9:BF9"/>
    <mergeCell ref="BI9:BS9"/>
    <mergeCell ref="AV10:BF10"/>
    <mergeCell ref="BI10:BS10"/>
    <mergeCell ref="BH7:BI7"/>
    <mergeCell ref="BJ7:BK7"/>
    <mergeCell ref="BL7:BM7"/>
    <mergeCell ref="BN7:BO7"/>
    <mergeCell ref="BP7:BQ7"/>
    <mergeCell ref="BR7:BS7"/>
  </mergeCells>
  <phoneticPr fontId="2"/>
  <dataValidations count="3">
    <dataValidation type="list" allowBlank="1" showInputMessage="1" showErrorMessage="1" sqref="AA18:AD19 AY18:BN19 AR18:AU19 AH18:AN19 M28:S29">
      <formula1>$BV$16:$BV$21</formula1>
    </dataValidation>
    <dataValidation type="list" allowBlank="1" showInputMessage="1" showErrorMessage="1" sqref="R51:AI51">
      <formula1>$BU$51:$BU$52</formula1>
    </dataValidation>
    <dataValidation type="list" allowBlank="1" showInputMessage="1" showErrorMessage="1" sqref="C18:F19 K18:N19">
      <formula1>$BU$18:$BU$20</formula1>
    </dataValidation>
  </dataValidations>
  <hyperlinks>
    <hyperlink ref="B3:I3" location="利用前に必ずお読み下さい!A1" display="ご利用前には注意事項を必ずお読み下さい。"/>
  </hyperlinks>
  <printOptions horizontalCentered="1"/>
  <pageMargins left="0.78740157480314965" right="0.19685039370078741" top="0.59055118110236227" bottom="0.19685039370078741" header="0.11811023622047245" footer="0.11811023622047245"/>
  <pageSetup paperSize="9" scale="65"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B1:BS30"/>
  <sheetViews>
    <sheetView workbookViewId="0">
      <selection activeCell="J4" sqref="J4"/>
    </sheetView>
  </sheetViews>
  <sheetFormatPr defaultRowHeight="13.5" x14ac:dyDescent="0.15"/>
  <cols>
    <col min="1" max="1" width="2.25" style="1" customWidth="1"/>
    <col min="2" max="2" width="4.125" style="1" customWidth="1"/>
    <col min="3" max="3" width="1.25" style="1" customWidth="1"/>
    <col min="4" max="4" width="3" style="1" customWidth="1"/>
    <col min="5" max="5" width="2" style="1" customWidth="1"/>
    <col min="6" max="6" width="24.25" style="1" bestFit="1" customWidth="1"/>
    <col min="7" max="7" width="3.625" style="1" customWidth="1"/>
    <col min="8" max="8" width="11.625" style="1" customWidth="1"/>
    <col min="9" max="9" width="4.875" style="1" customWidth="1"/>
    <col min="10" max="17" width="10.125" style="1" customWidth="1"/>
    <col min="18" max="18" width="1.625" style="1" customWidth="1"/>
    <col min="19" max="16384" width="9" style="1"/>
  </cols>
  <sheetData>
    <row r="1" spans="2:71" ht="6.75" customHeight="1" x14ac:dyDescent="0.15"/>
    <row r="2" spans="2:71" ht="18.75" customHeight="1" x14ac:dyDescent="0.15">
      <c r="B2" s="499" t="s">
        <v>83</v>
      </c>
      <c r="C2" s="501"/>
      <c r="D2" s="501"/>
      <c r="E2" s="501"/>
      <c r="F2" s="501"/>
      <c r="G2" s="501"/>
      <c r="H2" s="501"/>
      <c r="I2" s="501"/>
      <c r="J2" s="501"/>
      <c r="K2" s="501"/>
      <c r="L2" s="501"/>
      <c r="M2" s="501"/>
      <c r="N2" s="501"/>
      <c r="O2" s="501"/>
      <c r="P2" s="501"/>
      <c r="Q2" s="501"/>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row>
    <row r="3" spans="2:71" ht="25.5" customHeight="1" x14ac:dyDescent="0.15">
      <c r="B3" s="537" t="s">
        <v>96</v>
      </c>
      <c r="C3" s="511"/>
      <c r="D3" s="511"/>
      <c r="E3" s="511"/>
      <c r="F3" s="511"/>
      <c r="G3" s="511"/>
      <c r="H3" s="511"/>
      <c r="I3" s="511"/>
      <c r="J3" s="511"/>
      <c r="K3" s="511"/>
      <c r="L3" s="511"/>
      <c r="M3" s="511"/>
      <c r="N3" s="511"/>
      <c r="O3" s="511"/>
      <c r="P3" s="511"/>
      <c r="Q3" s="511"/>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240"/>
      <c r="AW3" s="240"/>
      <c r="AX3" s="240"/>
      <c r="AY3" s="240"/>
      <c r="AZ3" s="240"/>
      <c r="BA3" s="240"/>
      <c r="BB3" s="240"/>
      <c r="BC3" s="240"/>
      <c r="BD3" s="240"/>
      <c r="BE3" s="240"/>
      <c r="BF3" s="240"/>
      <c r="BG3" s="240"/>
      <c r="BH3" s="240"/>
      <c r="BI3" s="240"/>
      <c r="BJ3" s="240"/>
      <c r="BK3" s="240"/>
      <c r="BL3" s="240"/>
      <c r="BM3" s="240"/>
      <c r="BN3" s="240"/>
      <c r="BO3" s="240"/>
      <c r="BP3" s="240"/>
      <c r="BQ3" s="240"/>
      <c r="BR3" s="240"/>
      <c r="BS3" s="240"/>
    </row>
    <row r="5" spans="2:71" ht="21" customHeight="1" x14ac:dyDescent="0.15">
      <c r="B5" s="504" t="s">
        <v>364</v>
      </c>
      <c r="C5" s="504"/>
      <c r="D5" s="504"/>
      <c r="E5" s="504"/>
      <c r="F5" s="504"/>
      <c r="G5" s="504"/>
      <c r="H5" s="504"/>
      <c r="I5" s="504"/>
      <c r="J5" s="504"/>
      <c r="K5" s="504"/>
      <c r="L5" s="504"/>
      <c r="M5" s="504"/>
      <c r="N5" s="504"/>
      <c r="O5" s="504"/>
      <c r="P5" s="504"/>
      <c r="Q5" s="504"/>
    </row>
    <row r="6" spans="2:71" ht="6" customHeight="1" x14ac:dyDescent="0.15"/>
    <row r="7" spans="2:71" ht="20.25" customHeight="1" x14ac:dyDescent="0.15">
      <c r="B7" s="1009" t="s">
        <v>335</v>
      </c>
      <c r="C7" s="995" t="s">
        <v>334</v>
      </c>
      <c r="D7" s="996"/>
      <c r="E7" s="417"/>
      <c r="F7" s="420" t="s">
        <v>325</v>
      </c>
      <c r="G7" s="412" t="s">
        <v>352</v>
      </c>
      <c r="H7" s="405">
        <f>住民税所得割額計算シート!F34</f>
        <v>0</v>
      </c>
      <c r="J7" s="991"/>
      <c r="K7" s="992"/>
      <c r="L7" s="429" t="s">
        <v>327</v>
      </c>
      <c r="M7" s="427" t="s">
        <v>328</v>
      </c>
      <c r="N7" s="428" t="s">
        <v>363</v>
      </c>
    </row>
    <row r="8" spans="2:71" ht="20.25" customHeight="1" x14ac:dyDescent="0.15">
      <c r="B8" s="1010"/>
      <c r="C8" s="997"/>
      <c r="D8" s="998"/>
      <c r="E8" s="418"/>
      <c r="F8" s="421" t="s">
        <v>326</v>
      </c>
      <c r="G8" s="413" t="s">
        <v>353</v>
      </c>
      <c r="H8" s="406">
        <f>住民税所得割額計算シート!F39</f>
        <v>0</v>
      </c>
      <c r="J8" s="985" t="s">
        <v>285</v>
      </c>
      <c r="K8" s="986"/>
      <c r="L8" s="430">
        <f>H9</f>
        <v>0</v>
      </c>
      <c r="M8" s="431">
        <f>H10</f>
        <v>3500</v>
      </c>
      <c r="N8" s="12">
        <f>SUM(L8:M8)</f>
        <v>3500</v>
      </c>
    </row>
    <row r="9" spans="2:71" ht="20.25" customHeight="1" x14ac:dyDescent="0.15">
      <c r="B9" s="1010"/>
      <c r="C9" s="999"/>
      <c r="D9" s="998"/>
      <c r="E9" s="418"/>
      <c r="F9" s="421" t="s">
        <v>327</v>
      </c>
      <c r="G9" s="413" t="s">
        <v>354</v>
      </c>
      <c r="H9" s="406">
        <f>住民税所得割額計算シート!F41</f>
        <v>0</v>
      </c>
      <c r="J9" s="987" t="s">
        <v>286</v>
      </c>
      <c r="K9" s="988"/>
      <c r="L9" s="433">
        <f>H13</f>
        <v>0</v>
      </c>
      <c r="M9" s="434">
        <f>H14</f>
        <v>1500</v>
      </c>
      <c r="N9" s="435">
        <f>SUM(L9:M9)</f>
        <v>1500</v>
      </c>
    </row>
    <row r="10" spans="2:71" ht="20.25" customHeight="1" x14ac:dyDescent="0.15">
      <c r="B10" s="1010"/>
      <c r="C10" s="1000"/>
      <c r="D10" s="1001"/>
      <c r="E10" s="419"/>
      <c r="F10" s="422" t="s">
        <v>328</v>
      </c>
      <c r="G10" s="414" t="s">
        <v>355</v>
      </c>
      <c r="H10" s="407">
        <f>住民税所得割額計算シート!F43</f>
        <v>3500</v>
      </c>
      <c r="J10" s="989" t="s">
        <v>277</v>
      </c>
      <c r="K10" s="990"/>
      <c r="L10" s="432">
        <f>SUM(L8:L9)</f>
        <v>0</v>
      </c>
      <c r="M10" s="436">
        <f t="shared" ref="M10:N10" si="0">SUM(M8:M9)</f>
        <v>5000</v>
      </c>
      <c r="N10" s="437">
        <f t="shared" si="0"/>
        <v>5000</v>
      </c>
    </row>
    <row r="11" spans="2:71" ht="20.25" customHeight="1" x14ac:dyDescent="0.15">
      <c r="B11" s="1010"/>
      <c r="C11" s="1002" t="s">
        <v>349</v>
      </c>
      <c r="D11" s="1003"/>
      <c r="E11" s="423"/>
      <c r="F11" s="420" t="s">
        <v>325</v>
      </c>
      <c r="G11" s="412" t="s">
        <v>352</v>
      </c>
      <c r="H11" s="405">
        <f>住民税所得割額計算シート!H34</f>
        <v>0</v>
      </c>
    </row>
    <row r="12" spans="2:71" ht="20.25" customHeight="1" x14ac:dyDescent="0.15">
      <c r="B12" s="1010"/>
      <c r="C12" s="1004"/>
      <c r="D12" s="1005"/>
      <c r="E12" s="424"/>
      <c r="F12" s="421" t="s">
        <v>326</v>
      </c>
      <c r="G12" s="413" t="s">
        <v>353</v>
      </c>
      <c r="H12" s="406">
        <f>住民税所得割額計算シート!H39</f>
        <v>0</v>
      </c>
    </row>
    <row r="13" spans="2:71" ht="20.25" customHeight="1" x14ac:dyDescent="0.15">
      <c r="B13" s="1010"/>
      <c r="C13" s="1004"/>
      <c r="D13" s="1005"/>
      <c r="E13" s="424"/>
      <c r="F13" s="421" t="s">
        <v>327</v>
      </c>
      <c r="G13" s="413" t="s">
        <v>354</v>
      </c>
      <c r="H13" s="406">
        <f>住民税所得割額計算シート!H41</f>
        <v>0</v>
      </c>
    </row>
    <row r="14" spans="2:71" ht="20.25" customHeight="1" x14ac:dyDescent="0.15">
      <c r="B14" s="1010"/>
      <c r="C14" s="1006"/>
      <c r="D14" s="1007"/>
      <c r="E14" s="425"/>
      <c r="F14" s="422" t="s">
        <v>328</v>
      </c>
      <c r="G14" s="414" t="s">
        <v>355</v>
      </c>
      <c r="H14" s="407">
        <f>住民税所得割額計算シート!H43</f>
        <v>1500</v>
      </c>
    </row>
    <row r="15" spans="2:71" ht="20.25" customHeight="1" x14ac:dyDescent="0.15">
      <c r="B15" s="1010"/>
      <c r="C15" s="426"/>
      <c r="D15" s="982" t="s">
        <v>329</v>
      </c>
      <c r="E15" s="982"/>
      <c r="F15" s="983"/>
      <c r="G15" s="415" t="s">
        <v>356</v>
      </c>
      <c r="H15" s="403">
        <f>SUM(H9:H10)+SUM(H13:H14)</f>
        <v>5000</v>
      </c>
    </row>
    <row r="16" spans="2:71" ht="20.25" customHeight="1" x14ac:dyDescent="0.15">
      <c r="B16" s="1010"/>
      <c r="C16" s="426"/>
      <c r="D16" s="982" t="s">
        <v>330</v>
      </c>
      <c r="E16" s="982"/>
      <c r="F16" s="983"/>
      <c r="G16" s="415" t="s">
        <v>357</v>
      </c>
      <c r="H16" s="403"/>
    </row>
    <row r="17" spans="2:18" ht="20.25" customHeight="1" x14ac:dyDescent="0.15">
      <c r="B17" s="1010"/>
      <c r="C17" s="426"/>
      <c r="D17" s="982" t="s">
        <v>331</v>
      </c>
      <c r="E17" s="982"/>
      <c r="F17" s="983"/>
      <c r="G17" s="415" t="s">
        <v>359</v>
      </c>
      <c r="H17" s="403"/>
    </row>
    <row r="18" spans="2:18" ht="20.25" customHeight="1" x14ac:dyDescent="0.15">
      <c r="B18" s="1010"/>
      <c r="C18" s="426"/>
      <c r="D18" s="982" t="s">
        <v>350</v>
      </c>
      <c r="E18" s="982"/>
      <c r="F18" s="983"/>
      <c r="G18" s="415" t="s">
        <v>358</v>
      </c>
      <c r="H18" s="403"/>
    </row>
    <row r="19" spans="2:18" ht="20.25" customHeight="1" x14ac:dyDescent="0.15">
      <c r="B19" s="1010"/>
      <c r="C19" s="426"/>
      <c r="D19" s="982" t="s">
        <v>361</v>
      </c>
      <c r="E19" s="982"/>
      <c r="F19" s="983"/>
      <c r="G19" s="1008"/>
      <c r="H19" s="403">
        <f>H15</f>
        <v>5000</v>
      </c>
      <c r="I19" s="993" t="s">
        <v>336</v>
      </c>
      <c r="J19" s="408" t="s">
        <v>337</v>
      </c>
      <c r="K19" s="410">
        <f>H19-K20*11</f>
        <v>600</v>
      </c>
      <c r="L19" s="411" t="s">
        <v>340</v>
      </c>
      <c r="M19" s="409">
        <f t="shared" ref="M19:M21" si="1">$K$20</f>
        <v>400</v>
      </c>
      <c r="N19" s="408" t="s">
        <v>343</v>
      </c>
      <c r="O19" s="410">
        <f t="shared" ref="O19:O21" si="2">$K$20</f>
        <v>400</v>
      </c>
      <c r="P19" s="411" t="s">
        <v>346</v>
      </c>
      <c r="Q19" s="409">
        <f t="shared" ref="Q19:Q21" si="3">$K$20</f>
        <v>400</v>
      </c>
    </row>
    <row r="20" spans="2:18" ht="20.25" customHeight="1" x14ac:dyDescent="0.15">
      <c r="B20" s="1010"/>
      <c r="C20" s="426"/>
      <c r="D20" s="982" t="s">
        <v>332</v>
      </c>
      <c r="E20" s="982"/>
      <c r="F20" s="983"/>
      <c r="G20" s="415" t="s">
        <v>360</v>
      </c>
      <c r="H20" s="403"/>
      <c r="I20" s="994"/>
      <c r="J20" s="408" t="s">
        <v>338</v>
      </c>
      <c r="K20" s="410">
        <f>ROUNDDOWN(H19/12,-2)</f>
        <v>400</v>
      </c>
      <c r="L20" s="411" t="s">
        <v>341</v>
      </c>
      <c r="M20" s="409">
        <f t="shared" si="1"/>
        <v>400</v>
      </c>
      <c r="N20" s="408" t="s">
        <v>344</v>
      </c>
      <c r="O20" s="410">
        <f t="shared" si="2"/>
        <v>400</v>
      </c>
      <c r="P20" s="411" t="s">
        <v>347</v>
      </c>
      <c r="Q20" s="409">
        <f t="shared" si="3"/>
        <v>400</v>
      </c>
    </row>
    <row r="21" spans="2:18" ht="20.25" customHeight="1" x14ac:dyDescent="0.15">
      <c r="B21" s="1010"/>
      <c r="C21" s="426"/>
      <c r="D21" s="982" t="s">
        <v>362</v>
      </c>
      <c r="E21" s="982"/>
      <c r="F21" s="983"/>
      <c r="G21" s="1008"/>
      <c r="H21" s="403"/>
      <c r="I21" s="994"/>
      <c r="J21" s="408" t="s">
        <v>339</v>
      </c>
      <c r="K21" s="410">
        <f>$K$20</f>
        <v>400</v>
      </c>
      <c r="L21" s="411" t="s">
        <v>342</v>
      </c>
      <c r="M21" s="409">
        <f t="shared" si="1"/>
        <v>400</v>
      </c>
      <c r="N21" s="408" t="s">
        <v>345</v>
      </c>
      <c r="O21" s="410">
        <f t="shared" si="2"/>
        <v>400</v>
      </c>
      <c r="P21" s="411" t="s">
        <v>348</v>
      </c>
      <c r="Q21" s="409">
        <f t="shared" si="3"/>
        <v>400</v>
      </c>
    </row>
    <row r="22" spans="2:18" ht="20.25" customHeight="1" x14ac:dyDescent="0.15">
      <c r="B22" s="1010"/>
      <c r="C22" s="426"/>
      <c r="D22" s="982" t="s">
        <v>333</v>
      </c>
      <c r="E22" s="982"/>
      <c r="F22" s="983"/>
      <c r="G22" s="415"/>
      <c r="H22" s="404" t="s">
        <v>351</v>
      </c>
    </row>
    <row r="23" spans="2:18" ht="15.75" customHeight="1" thickBot="1" x14ac:dyDescent="0.2"/>
    <row r="24" spans="2:18" s="308" customFormat="1" ht="117.75" customHeight="1" thickBot="1" x14ac:dyDescent="0.2">
      <c r="B24" s="973" t="s">
        <v>247</v>
      </c>
      <c r="C24" s="984"/>
      <c r="D24" s="984"/>
      <c r="E24" s="984"/>
      <c r="F24" s="984"/>
      <c r="G24" s="984"/>
      <c r="H24" s="984"/>
      <c r="I24" s="984"/>
      <c r="J24" s="974"/>
      <c r="K24" s="535"/>
      <c r="L24" s="535"/>
      <c r="M24" s="535"/>
      <c r="N24" s="535"/>
      <c r="O24" s="535"/>
      <c r="P24" s="535"/>
      <c r="Q24" s="536"/>
      <c r="R24" s="1"/>
    </row>
    <row r="25" spans="2:18" ht="7.5" customHeight="1" x14ac:dyDescent="0.15"/>
    <row r="26" spans="2:18" ht="20.25" customHeight="1" x14ac:dyDescent="0.15"/>
    <row r="27" spans="2:18" ht="20.25" customHeight="1" x14ac:dyDescent="0.15"/>
    <row r="28" spans="2:18" ht="20.25" customHeight="1" x14ac:dyDescent="0.15"/>
    <row r="29" spans="2:18" ht="20.25" customHeight="1" x14ac:dyDescent="0.15"/>
    <row r="30" spans="2:18" ht="20.25" customHeight="1" x14ac:dyDescent="0.15"/>
  </sheetData>
  <sheetProtection password="A3C7" sheet="1" objects="1" scenarios="1"/>
  <mergeCells count="20">
    <mergeCell ref="C11:D14"/>
    <mergeCell ref="D19:G19"/>
    <mergeCell ref="D21:G21"/>
    <mergeCell ref="B7:B22"/>
    <mergeCell ref="D15:F15"/>
    <mergeCell ref="B2:Q2"/>
    <mergeCell ref="B3:Q3"/>
    <mergeCell ref="J8:K8"/>
    <mergeCell ref="J9:K9"/>
    <mergeCell ref="J10:K10"/>
    <mergeCell ref="J7:K7"/>
    <mergeCell ref="B5:Q5"/>
    <mergeCell ref="C7:D10"/>
    <mergeCell ref="D16:F16"/>
    <mergeCell ref="D18:F18"/>
    <mergeCell ref="D20:F20"/>
    <mergeCell ref="D22:F22"/>
    <mergeCell ref="B24:Q24"/>
    <mergeCell ref="I19:I21"/>
    <mergeCell ref="D17:F17"/>
  </mergeCells>
  <phoneticPr fontId="2"/>
  <hyperlinks>
    <hyperlink ref="B3:I3" location="利用前に必ずお読み下さい!A1" display="ご利用前には注意事項を必ずお読み下さい。"/>
  </hyperlinks>
  <printOptions horizontalCentered="1"/>
  <pageMargins left="0.19685039370078741" right="0.19685039370078741" top="0.55118110236220474" bottom="0" header="0.31496062992125984" footer="0.31496062992125984"/>
  <pageSetup paperSize="9" orientation="landscape"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2:R125"/>
  <sheetViews>
    <sheetView zoomScale="90" zoomScaleNormal="90" workbookViewId="0">
      <selection activeCell="H21" sqref="H21"/>
    </sheetView>
  </sheetViews>
  <sheetFormatPr defaultRowHeight="13.5" x14ac:dyDescent="0.15"/>
  <cols>
    <col min="1" max="1" width="2.625" style="308" customWidth="1"/>
    <col min="2" max="2" width="34.625" style="394" bestFit="1" customWidth="1"/>
    <col min="3" max="3" width="16.625" style="397" customWidth="1"/>
    <col min="4" max="4" width="16.625" style="308" customWidth="1"/>
    <col min="5" max="5" width="2.125" style="308" customWidth="1"/>
    <col min="6" max="6" width="16.625" style="308" customWidth="1"/>
    <col min="7" max="7" width="1.5" style="308" customWidth="1"/>
    <col min="8" max="8" width="16.625" style="308" customWidth="1"/>
    <col min="9" max="9" width="2.25" style="308" customWidth="1"/>
    <col min="10" max="10" width="20" style="308" customWidth="1"/>
    <col min="11" max="11" width="10.875" style="308" customWidth="1"/>
    <col min="12" max="12" width="14" style="308" customWidth="1"/>
    <col min="13" max="13" width="7" style="308" customWidth="1"/>
    <col min="14" max="14" width="2.375" style="308" customWidth="1"/>
    <col min="15" max="15" width="20" style="308" bestFit="1" customWidth="1"/>
    <col min="16" max="16" width="10.875" style="308" customWidth="1"/>
    <col min="17" max="17" width="14" style="308" customWidth="1"/>
    <col min="18" max="18" width="7" style="308" customWidth="1"/>
    <col min="19" max="19" width="1.125" style="308" customWidth="1"/>
    <col min="20" max="16384" width="9" style="308"/>
  </cols>
  <sheetData>
    <row r="2" spans="2:14" ht="18.75" customHeight="1" x14ac:dyDescent="0.15">
      <c r="B2" s="894" t="s">
        <v>83</v>
      </c>
      <c r="C2" s="895"/>
      <c r="D2" s="452"/>
      <c r="E2" s="452"/>
    </row>
    <row r="3" spans="2:14" ht="18.75" customHeight="1" x14ac:dyDescent="0.15">
      <c r="B3" s="896" t="s">
        <v>96</v>
      </c>
      <c r="C3" s="897"/>
      <c r="D3" s="898"/>
      <c r="E3" s="898"/>
      <c r="F3" s="898"/>
      <c r="G3" s="898"/>
      <c r="H3" s="898"/>
      <c r="I3" s="898"/>
      <c r="J3" s="898"/>
    </row>
    <row r="4" spans="2:14" ht="18.75" customHeight="1" x14ac:dyDescent="0.15">
      <c r="B4" s="452"/>
      <c r="C4" s="453"/>
      <c r="D4" s="452"/>
      <c r="E4" s="452"/>
    </row>
    <row r="5" spans="2:14" ht="23.25" customHeight="1" x14ac:dyDescent="0.15">
      <c r="B5" s="1030" t="s">
        <v>370</v>
      </c>
      <c r="C5" s="1031"/>
      <c r="D5" s="1031"/>
      <c r="E5" s="1031"/>
      <c r="F5" s="1031"/>
      <c r="G5" s="1031"/>
      <c r="H5" s="1031"/>
      <c r="I5" s="1031"/>
      <c r="J5" s="1031"/>
      <c r="K5" s="443"/>
      <c r="L5" s="443"/>
    </row>
    <row r="6" spans="2:14" ht="12" customHeight="1" thickBot="1" x14ac:dyDescent="0.2">
      <c r="B6" s="451"/>
      <c r="C6" s="443"/>
      <c r="D6" s="443"/>
      <c r="E6" s="443"/>
      <c r="F6" s="443"/>
      <c r="G6" s="443"/>
      <c r="H6" s="443"/>
      <c r="I6" s="443"/>
      <c r="J6" s="443"/>
      <c r="K6" s="443"/>
      <c r="L6" s="443"/>
    </row>
    <row r="7" spans="2:14" ht="18.75" customHeight="1" thickBot="1" x14ac:dyDescent="0.2">
      <c r="B7" s="309"/>
      <c r="C7" s="310" t="s">
        <v>0</v>
      </c>
      <c r="D7" s="311" t="s">
        <v>97</v>
      </c>
      <c r="E7" s="444"/>
      <c r="F7" s="1038" t="str">
        <f>IF(年末調整計算シート!C49="OK","源泉徴収票が正しく入力されています","源泉徴収票の入力が正しくありません")</f>
        <v>源泉徴収票が正しく入力されています</v>
      </c>
      <c r="G7" s="1039"/>
      <c r="H7" s="1039"/>
      <c r="I7" s="1039"/>
      <c r="J7" s="1040"/>
    </row>
    <row r="8" spans="2:14" ht="18.75" customHeight="1" thickTop="1" thickBot="1" x14ac:dyDescent="0.2">
      <c r="B8" s="312" t="s">
        <v>2</v>
      </c>
      <c r="C8" s="313">
        <f>年末調整計算シート!C7</f>
        <v>0</v>
      </c>
      <c r="D8" s="314">
        <f>C8</f>
        <v>0</v>
      </c>
      <c r="E8" s="445"/>
      <c r="F8" s="1041" t="str">
        <f>IF(年末調整計算シート!C49="OK","このまま入力を進めて下さい","入力項目の再点検をしてみて下さい")</f>
        <v>このまま入力を進めて下さい</v>
      </c>
      <c r="G8" s="1042"/>
      <c r="H8" s="1042"/>
      <c r="I8" s="1042"/>
      <c r="J8" s="1043"/>
      <c r="K8" s="439"/>
      <c r="L8" s="439"/>
    </row>
    <row r="9" spans="2:14" ht="18.75" customHeight="1" thickBot="1" x14ac:dyDescent="0.2">
      <c r="B9" s="315" t="s">
        <v>3</v>
      </c>
      <c r="C9" s="316">
        <f>年末調整計算シート!C8</f>
        <v>0</v>
      </c>
      <c r="D9" s="317">
        <f>C9</f>
        <v>0</v>
      </c>
      <c r="E9" s="445"/>
    </row>
    <row r="10" spans="2:14" ht="6" customHeight="1" thickBot="1" x14ac:dyDescent="0.2">
      <c r="B10" s="318"/>
      <c r="C10" s="319"/>
      <c r="D10" s="306"/>
      <c r="E10" s="394"/>
    </row>
    <row r="11" spans="2:14" ht="18.75" customHeight="1" thickBot="1" x14ac:dyDescent="0.2">
      <c r="B11" s="320"/>
      <c r="C11" s="321" t="s">
        <v>22</v>
      </c>
      <c r="D11" s="322" t="s">
        <v>97</v>
      </c>
      <c r="E11" s="446"/>
    </row>
    <row r="12" spans="2:14" ht="18.75" customHeight="1" thickTop="1" x14ac:dyDescent="0.15">
      <c r="B12" s="323" t="s">
        <v>4</v>
      </c>
      <c r="C12" s="324">
        <f>年末調整計算シート!C10</f>
        <v>0</v>
      </c>
      <c r="D12" s="325">
        <f>C12</f>
        <v>0</v>
      </c>
      <c r="E12" s="447"/>
    </row>
    <row r="13" spans="2:14" ht="18.75" customHeight="1" x14ac:dyDescent="0.15">
      <c r="B13" s="326" t="s">
        <v>5</v>
      </c>
      <c r="C13" s="327">
        <f>年末調整計算シート!C11</f>
        <v>0</v>
      </c>
      <c r="D13" s="328">
        <f>保険料算定シート!R24</f>
        <v>0</v>
      </c>
      <c r="E13" s="447"/>
    </row>
    <row r="14" spans="2:14" ht="18.75" customHeight="1" thickBot="1" x14ac:dyDescent="0.2">
      <c r="B14" s="329" t="s">
        <v>6</v>
      </c>
      <c r="C14" s="330">
        <f>年末調整計算シート!C13</f>
        <v>0</v>
      </c>
      <c r="D14" s="331">
        <f>保険料算定シート!R34</f>
        <v>0</v>
      </c>
      <c r="E14" s="447"/>
    </row>
    <row r="15" spans="2:14" ht="18.75" customHeight="1" x14ac:dyDescent="0.15">
      <c r="B15" s="332" t="s">
        <v>23</v>
      </c>
      <c r="C15" s="333">
        <f>年末調整計算シート!C15</f>
        <v>0</v>
      </c>
      <c r="D15" s="334">
        <f>IF(C15=0,0,IF(C15=380000,330000,IF(C15=480000,380000,"check!")))</f>
        <v>0</v>
      </c>
      <c r="E15" s="447"/>
      <c r="F15" s="335">
        <f>C15-D15</f>
        <v>0</v>
      </c>
      <c r="G15" s="439"/>
      <c r="H15" s="439"/>
      <c r="I15" s="439"/>
      <c r="J15" s="439"/>
      <c r="K15" s="439"/>
      <c r="L15" s="439"/>
      <c r="M15" s="439"/>
      <c r="N15" s="439"/>
    </row>
    <row r="16" spans="2:14" ht="18.75" customHeight="1" x14ac:dyDescent="0.15">
      <c r="B16" s="336" t="s">
        <v>24</v>
      </c>
      <c r="C16" s="337">
        <f>年末調整計算シート!C16</f>
        <v>0</v>
      </c>
      <c r="D16" s="338">
        <f>IF(C16=380000,330000,IF(C16=360000,330000,C16))</f>
        <v>0</v>
      </c>
      <c r="E16" s="447"/>
      <c r="F16" s="339">
        <f t="shared" ref="F16:F27" si="0">C16-D16</f>
        <v>0</v>
      </c>
      <c r="G16" s="439"/>
      <c r="H16" s="439"/>
      <c r="I16" s="439"/>
      <c r="J16" s="439"/>
      <c r="K16" s="439"/>
      <c r="L16" s="439"/>
      <c r="M16" s="439"/>
      <c r="N16" s="439"/>
    </row>
    <row r="17" spans="2:14" ht="18.75" customHeight="1" x14ac:dyDescent="0.15">
      <c r="B17" s="332" t="str">
        <f>年末調整計算シート!B17</f>
        <v>一般扶養親族の扶養控除</v>
      </c>
      <c r="C17" s="340">
        <f>年末調整計算シート!C17</f>
        <v>0</v>
      </c>
      <c r="D17" s="328">
        <f>C17*330000/380000</f>
        <v>0</v>
      </c>
      <c r="E17" s="447"/>
      <c r="F17" s="341">
        <f t="shared" si="0"/>
        <v>0</v>
      </c>
      <c r="G17" s="439"/>
      <c r="H17" s="439"/>
      <c r="I17" s="439"/>
      <c r="J17" s="439"/>
      <c r="K17" s="439"/>
      <c r="L17" s="439"/>
      <c r="M17" s="439"/>
      <c r="N17" s="439"/>
    </row>
    <row r="18" spans="2:14" ht="18.75" customHeight="1" x14ac:dyDescent="0.15">
      <c r="B18" s="342" t="str">
        <f>年末調整計算シート!B19</f>
        <v>老親扶養親族の扶養控除</v>
      </c>
      <c r="C18" s="343">
        <f>年末調整計算シート!C19</f>
        <v>0</v>
      </c>
      <c r="D18" s="344">
        <f>C18*380000/480000</f>
        <v>0</v>
      </c>
      <c r="E18" s="447"/>
      <c r="F18" s="345">
        <f t="shared" si="0"/>
        <v>0</v>
      </c>
      <c r="G18" s="439"/>
      <c r="H18" s="439"/>
      <c r="I18" s="439"/>
      <c r="J18" s="439"/>
      <c r="K18" s="439"/>
      <c r="L18" s="439"/>
      <c r="M18" s="439"/>
      <c r="N18" s="439"/>
    </row>
    <row r="19" spans="2:14" ht="18.75" customHeight="1" x14ac:dyDescent="0.15">
      <c r="B19" s="342" t="str">
        <f>年末調整計算シート!B21</f>
        <v>同居老親扶養親族の扶養控除</v>
      </c>
      <c r="C19" s="343">
        <f>年末調整計算シート!C21</f>
        <v>0</v>
      </c>
      <c r="D19" s="344">
        <f>C19*450000/580000</f>
        <v>0</v>
      </c>
      <c r="E19" s="447"/>
      <c r="F19" s="345">
        <f t="shared" si="0"/>
        <v>0</v>
      </c>
      <c r="G19" s="439"/>
      <c r="H19" s="439"/>
      <c r="I19" s="439"/>
      <c r="J19" s="439"/>
      <c r="K19" s="439"/>
      <c r="L19" s="439"/>
      <c r="M19" s="439"/>
      <c r="N19" s="439"/>
    </row>
    <row r="20" spans="2:14" ht="18.75" customHeight="1" x14ac:dyDescent="0.15">
      <c r="B20" s="329" t="str">
        <f>年末調整計算シート!B23</f>
        <v>特定扶養親族の扶養控除</v>
      </c>
      <c r="C20" s="330">
        <f>年末調整計算シート!C23</f>
        <v>0</v>
      </c>
      <c r="D20" s="331">
        <f>C20*450000/630000</f>
        <v>0</v>
      </c>
      <c r="E20" s="447"/>
      <c r="F20" s="339">
        <f t="shared" si="0"/>
        <v>0</v>
      </c>
      <c r="G20" s="439"/>
      <c r="H20" s="439"/>
      <c r="I20" s="439"/>
      <c r="J20" s="439"/>
      <c r="K20" s="439"/>
      <c r="L20" s="439"/>
      <c r="M20" s="439"/>
      <c r="N20" s="439"/>
    </row>
    <row r="21" spans="2:14" ht="18.75" customHeight="1" x14ac:dyDescent="0.15">
      <c r="B21" s="326" t="s">
        <v>7</v>
      </c>
      <c r="C21" s="327">
        <f>年末調整計算シート!C25</f>
        <v>0</v>
      </c>
      <c r="D21" s="328">
        <f>C21*260000/270000</f>
        <v>0</v>
      </c>
      <c r="E21" s="447"/>
      <c r="F21" s="341">
        <f t="shared" si="0"/>
        <v>0</v>
      </c>
      <c r="G21" s="439"/>
      <c r="H21" s="439"/>
      <c r="I21" s="439"/>
      <c r="J21" s="439"/>
      <c r="K21" s="439"/>
      <c r="L21" s="439"/>
      <c r="M21" s="439"/>
      <c r="N21" s="439"/>
    </row>
    <row r="22" spans="2:14" ht="18.75" customHeight="1" x14ac:dyDescent="0.15">
      <c r="B22" s="342" t="str">
        <f>年末調整計算シート!B27</f>
        <v>特別障害者控除</v>
      </c>
      <c r="C22" s="343">
        <f>年末調整計算シート!C27</f>
        <v>0</v>
      </c>
      <c r="D22" s="344">
        <f>C22*300000/400000</f>
        <v>0</v>
      </c>
      <c r="E22" s="447"/>
      <c r="F22" s="345">
        <f t="shared" si="0"/>
        <v>0</v>
      </c>
      <c r="G22" s="439"/>
      <c r="H22" s="439"/>
      <c r="I22" s="439"/>
      <c r="J22" s="439"/>
      <c r="K22" s="439"/>
      <c r="L22" s="439"/>
      <c r="M22" s="439"/>
      <c r="N22" s="439"/>
    </row>
    <row r="23" spans="2:14" ht="18.75" customHeight="1" x14ac:dyDescent="0.15">
      <c r="B23" s="329" t="str">
        <f>年末調整計算シート!B29</f>
        <v>同居特別障害者</v>
      </c>
      <c r="C23" s="330">
        <f>年末調整計算シート!C29</f>
        <v>0</v>
      </c>
      <c r="D23" s="331">
        <f>C23*530000/750000</f>
        <v>0</v>
      </c>
      <c r="E23" s="447"/>
      <c r="F23" s="339">
        <f t="shared" si="0"/>
        <v>0</v>
      </c>
      <c r="G23" s="439"/>
      <c r="H23" s="439"/>
      <c r="I23" s="439"/>
      <c r="J23" s="439"/>
      <c r="K23" s="439"/>
      <c r="L23" s="439"/>
      <c r="M23" s="439"/>
      <c r="N23" s="439"/>
    </row>
    <row r="24" spans="2:14" ht="18.75" customHeight="1" x14ac:dyDescent="0.15">
      <c r="B24" s="332" t="str">
        <f>年末調整計算シート!B31</f>
        <v>寡婦／寡夫控除</v>
      </c>
      <c r="C24" s="327">
        <f>年末調整計算シート!C31</f>
        <v>0</v>
      </c>
      <c r="D24" s="328">
        <f>C24*260000/270000</f>
        <v>0</v>
      </c>
      <c r="E24" s="447"/>
      <c r="F24" s="341">
        <f t="shared" si="0"/>
        <v>0</v>
      </c>
      <c r="G24" s="439"/>
      <c r="H24" s="439"/>
      <c r="I24" s="439"/>
      <c r="J24" s="439"/>
      <c r="K24" s="439"/>
      <c r="L24" s="439"/>
      <c r="M24" s="439"/>
      <c r="N24" s="439"/>
    </row>
    <row r="25" spans="2:14" ht="18.75" customHeight="1" x14ac:dyDescent="0.15">
      <c r="B25" s="336" t="str">
        <f>年末調整計算シート!B32</f>
        <v>特別寡婦控除</v>
      </c>
      <c r="C25" s="330">
        <f>年末調整計算シート!C32</f>
        <v>0</v>
      </c>
      <c r="D25" s="331">
        <f>C25*300000/350000</f>
        <v>0</v>
      </c>
      <c r="E25" s="447"/>
      <c r="F25" s="339">
        <f t="shared" si="0"/>
        <v>0</v>
      </c>
      <c r="G25" s="439"/>
      <c r="H25" s="439"/>
      <c r="I25" s="439"/>
      <c r="J25" s="439"/>
      <c r="K25" s="439"/>
      <c r="L25" s="439"/>
      <c r="M25" s="439"/>
    </row>
    <row r="26" spans="2:14" ht="18.75" customHeight="1" x14ac:dyDescent="0.15">
      <c r="B26" s="346" t="str">
        <f>年末調整計算シート!B33</f>
        <v>勤労学生控除</v>
      </c>
      <c r="C26" s="347">
        <f>年末調整計算シート!C33</f>
        <v>0</v>
      </c>
      <c r="D26" s="348">
        <f>C26*260000/270000</f>
        <v>0</v>
      </c>
      <c r="E26" s="447"/>
      <c r="F26" s="349">
        <f t="shared" si="0"/>
        <v>0</v>
      </c>
      <c r="G26" s="439"/>
      <c r="H26" s="439"/>
      <c r="I26" s="439"/>
      <c r="J26" s="439"/>
      <c r="K26" s="439"/>
      <c r="L26" s="439"/>
    </row>
    <row r="27" spans="2:14" ht="18.75" customHeight="1" thickBot="1" x14ac:dyDescent="0.2">
      <c r="B27" s="350" t="s">
        <v>9</v>
      </c>
      <c r="C27" s="351">
        <f>年末調整計算シート!C35</f>
        <v>380000</v>
      </c>
      <c r="D27" s="352">
        <v>330000</v>
      </c>
      <c r="E27" s="447"/>
      <c r="F27" s="353">
        <f t="shared" si="0"/>
        <v>50000</v>
      </c>
      <c r="G27" s="439"/>
    </row>
    <row r="28" spans="2:14" ht="18.75" customHeight="1" thickTop="1" thickBot="1" x14ac:dyDescent="0.2">
      <c r="B28" s="354" t="s">
        <v>13</v>
      </c>
      <c r="C28" s="355">
        <f>年末調整計算シート!C36</f>
        <v>380000</v>
      </c>
      <c r="D28" s="356">
        <f>SUM(D12:D27)</f>
        <v>330000</v>
      </c>
      <c r="E28" s="448"/>
      <c r="F28" s="357">
        <f>SUM(F15:F27)</f>
        <v>50000</v>
      </c>
      <c r="G28" s="1044" t="s">
        <v>26</v>
      </c>
      <c r="H28" s="1045"/>
      <c r="I28" s="440"/>
    </row>
    <row r="29" spans="2:14" ht="6" customHeight="1" thickBot="1" x14ac:dyDescent="0.2">
      <c r="D29" s="397"/>
      <c r="E29" s="440"/>
      <c r="F29" s="440"/>
      <c r="G29" s="440"/>
      <c r="H29" s="444"/>
      <c r="I29" s="450"/>
    </row>
    <row r="30" spans="2:14" ht="18.75" customHeight="1" thickBot="1" x14ac:dyDescent="0.2">
      <c r="B30" s="358" t="s">
        <v>14</v>
      </c>
      <c r="C30" s="359">
        <f>ROUNDDOWN(C9-C28,-3)</f>
        <v>-380000</v>
      </c>
      <c r="D30" s="360">
        <f>ROUNDDOWN(IF((D9-D28)&lt;0,0,D9-D28),-3)</f>
        <v>0</v>
      </c>
      <c r="F30" s="361">
        <f>D30</f>
        <v>0</v>
      </c>
      <c r="G30" s="397"/>
      <c r="H30" s="361">
        <f>D30</f>
        <v>0</v>
      </c>
      <c r="I30" s="440"/>
    </row>
    <row r="31" spans="2:14" ht="6" customHeight="1" thickBot="1" x14ac:dyDescent="0.2">
      <c r="D31" s="397"/>
      <c r="F31" s="397"/>
      <c r="G31" s="397"/>
      <c r="H31" s="397"/>
      <c r="I31" s="440"/>
    </row>
    <row r="32" spans="2:14" ht="18.75" customHeight="1" thickBot="1" x14ac:dyDescent="0.2">
      <c r="D32" s="362" t="s">
        <v>100</v>
      </c>
      <c r="F32" s="362" t="s">
        <v>98</v>
      </c>
      <c r="G32" s="449"/>
      <c r="H32" s="362" t="s">
        <v>99</v>
      </c>
      <c r="I32" s="440"/>
    </row>
    <row r="33" spans="2:18" ht="18.75" customHeight="1" x14ac:dyDescent="0.15">
      <c r="B33" s="1032" t="s">
        <v>15</v>
      </c>
      <c r="C33" s="1033"/>
      <c r="D33" s="363">
        <v>0.1</v>
      </c>
      <c r="E33" s="396" t="s">
        <v>104</v>
      </c>
      <c r="F33" s="364">
        <f>'（入力）住民税率・ふるさと納税'!C8</f>
        <v>0.06</v>
      </c>
      <c r="G33" s="395" t="s">
        <v>105</v>
      </c>
      <c r="H33" s="365">
        <f>'（入力）住民税率・ふるさと納税'!C9</f>
        <v>0.04</v>
      </c>
      <c r="I33" s="440"/>
    </row>
    <row r="34" spans="2:18" ht="18.75" customHeight="1" thickBot="1" x14ac:dyDescent="0.2">
      <c r="B34" s="1034" t="s">
        <v>31</v>
      </c>
      <c r="C34" s="1035"/>
      <c r="D34" s="366">
        <f>F34+H34</f>
        <v>0</v>
      </c>
      <c r="E34" s="396" t="s">
        <v>104</v>
      </c>
      <c r="F34" s="367">
        <f>IF(F30&lt;=0,0,ROUNDDOWN(F30*F33,-2))</f>
        <v>0</v>
      </c>
      <c r="G34" s="395" t="s">
        <v>105</v>
      </c>
      <c r="H34" s="367">
        <f>IF(H30&lt;=0,0,ROUNDDOWN(H30*H33,-2))</f>
        <v>0</v>
      </c>
      <c r="I34" s="440"/>
    </row>
    <row r="35" spans="2:18" ht="6" customHeight="1" thickBot="1" x14ac:dyDescent="0.2">
      <c r="B35" s="306"/>
      <c r="C35" s="307"/>
      <c r="D35" s="307"/>
      <c r="F35" s="307"/>
      <c r="G35" s="397"/>
      <c r="H35" s="307"/>
      <c r="I35" s="440"/>
    </row>
    <row r="36" spans="2:18" ht="18.75" customHeight="1" thickBot="1" x14ac:dyDescent="0.2">
      <c r="B36" s="1032" t="s">
        <v>32</v>
      </c>
      <c r="C36" s="1033"/>
      <c r="D36" s="368">
        <f>F36+H36</f>
        <v>0</v>
      </c>
      <c r="E36" s="396" t="s">
        <v>104</v>
      </c>
      <c r="F36" s="369">
        <f>住宅借入金等控除算定シート!K16</f>
        <v>0</v>
      </c>
      <c r="G36" s="395" t="s">
        <v>105</v>
      </c>
      <c r="H36" s="369">
        <f>住宅借入金等控除算定シート!N16</f>
        <v>0</v>
      </c>
      <c r="I36" s="397"/>
    </row>
    <row r="37" spans="2:18" ht="18.75" customHeight="1" thickBot="1" x14ac:dyDescent="0.2">
      <c r="B37" s="1036" t="s">
        <v>33</v>
      </c>
      <c r="C37" s="1037"/>
      <c r="D37" s="370">
        <f t="shared" ref="D37:D39" si="1">F37+H37</f>
        <v>0</v>
      </c>
      <c r="E37" s="396" t="s">
        <v>104</v>
      </c>
      <c r="F37" s="371">
        <f>IF($K37="課税所得２００万円以下",K43,P43)</f>
        <v>0</v>
      </c>
      <c r="G37" s="395" t="s">
        <v>105</v>
      </c>
      <c r="H37" s="371">
        <f>IF($K37="課税所得２００万円以下",K44,P44)</f>
        <v>0</v>
      </c>
      <c r="I37" s="440"/>
      <c r="J37" s="372" t="s">
        <v>30</v>
      </c>
      <c r="K37" s="1052" t="str">
        <f>IF(D30&lt;=2000000,"課税所得２００万円以下","課税所得２００万円超")</f>
        <v>課税所得２００万円以下</v>
      </c>
      <c r="L37" s="1053"/>
    </row>
    <row r="38" spans="2:18" ht="18.75" customHeight="1" thickBot="1" x14ac:dyDescent="0.2">
      <c r="B38" s="1036" t="s">
        <v>275</v>
      </c>
      <c r="C38" s="1037"/>
      <c r="D38" s="370">
        <f t="shared" si="1"/>
        <v>0</v>
      </c>
      <c r="E38" s="396" t="s">
        <v>104</v>
      </c>
      <c r="F38" s="373">
        <f>寄附金控除算定シート!I17</f>
        <v>0</v>
      </c>
      <c r="G38" s="395" t="s">
        <v>105</v>
      </c>
      <c r="H38" s="373">
        <f>寄附金控除算定シート!J17</f>
        <v>0</v>
      </c>
      <c r="I38" s="397"/>
    </row>
    <row r="39" spans="2:18" ht="18.75" customHeight="1" thickTop="1" thickBot="1" x14ac:dyDescent="0.2">
      <c r="B39" s="1028" t="s">
        <v>34</v>
      </c>
      <c r="C39" s="1029"/>
      <c r="D39" s="374">
        <f t="shared" si="1"/>
        <v>0</v>
      </c>
      <c r="E39" s="396" t="s">
        <v>104</v>
      </c>
      <c r="F39" s="375">
        <f>SUM(F36:F38)</f>
        <v>0</v>
      </c>
      <c r="G39" s="395" t="s">
        <v>105</v>
      </c>
      <c r="H39" s="375">
        <f>SUM(H36:H38)</f>
        <v>0</v>
      </c>
      <c r="I39" s="397"/>
      <c r="J39" s="1017" t="s">
        <v>27</v>
      </c>
      <c r="K39" s="1018"/>
      <c r="L39" s="1018"/>
      <c r="M39" s="1019"/>
      <c r="N39" s="305"/>
      <c r="O39" s="1017" t="s">
        <v>29</v>
      </c>
      <c r="P39" s="1018"/>
      <c r="Q39" s="1018"/>
      <c r="R39" s="1019"/>
    </row>
    <row r="40" spans="2:18" ht="18.75" customHeight="1" thickBot="1" x14ac:dyDescent="0.2">
      <c r="D40" s="397"/>
      <c r="F40" s="397"/>
      <c r="G40" s="397"/>
      <c r="H40" s="397"/>
      <c r="I40" s="397"/>
      <c r="J40" s="376" t="s">
        <v>251</v>
      </c>
      <c r="K40" s="377">
        <f>F28</f>
        <v>50000</v>
      </c>
      <c r="L40" s="1020" t="s">
        <v>26</v>
      </c>
      <c r="M40" s="1021"/>
      <c r="N40" s="305"/>
      <c r="O40" s="376" t="s">
        <v>251</v>
      </c>
      <c r="P40" s="377" t="str">
        <f>IF($K$37="課税所得２００万円以下","-",F28)</f>
        <v>-</v>
      </c>
      <c r="Q40" s="1020" t="s">
        <v>26</v>
      </c>
      <c r="R40" s="1021"/>
    </row>
    <row r="41" spans="2:18" ht="18.75" customHeight="1" thickBot="1" x14ac:dyDescent="0.2">
      <c r="B41" s="1048" t="s">
        <v>102</v>
      </c>
      <c r="C41" s="1049"/>
      <c r="D41" s="378">
        <f t="shared" ref="D41" si="2">F41+H41</f>
        <v>0</v>
      </c>
      <c r="E41" s="396" t="s">
        <v>104</v>
      </c>
      <c r="F41" s="379">
        <f>ROUNDDOWN(F34-F39,-2)</f>
        <v>0</v>
      </c>
      <c r="G41" s="395" t="s">
        <v>105</v>
      </c>
      <c r="H41" s="379">
        <f>ROUNDDOWN(H34-H39,-2)</f>
        <v>0</v>
      </c>
      <c r="I41" s="397"/>
      <c r="J41" s="380" t="s">
        <v>252</v>
      </c>
      <c r="K41" s="381">
        <f>D30</f>
        <v>0</v>
      </c>
      <c r="L41" s="1022" t="s">
        <v>14</v>
      </c>
      <c r="M41" s="1023"/>
      <c r="N41" s="305"/>
      <c r="O41" s="380" t="s">
        <v>252</v>
      </c>
      <c r="P41" s="382" t="str">
        <f>IF($K$37="課税所得２００万円以下","-",D30-2000000)</f>
        <v>-</v>
      </c>
      <c r="Q41" s="1022" t="s">
        <v>259</v>
      </c>
      <c r="R41" s="1023"/>
    </row>
    <row r="42" spans="2:18" ht="18.75" customHeight="1" thickBot="1" x14ac:dyDescent="0.2">
      <c r="B42" s="441"/>
      <c r="C42" s="442"/>
      <c r="D42" s="442"/>
      <c r="E42" s="442"/>
      <c r="F42" s="442"/>
      <c r="G42" s="442"/>
      <c r="H42" s="442"/>
      <c r="I42" s="397"/>
      <c r="J42" s="383" t="s">
        <v>253</v>
      </c>
      <c r="K42" s="384">
        <f>IF(K40&gt;K41,K41,K40)</f>
        <v>0</v>
      </c>
      <c r="L42" s="1054" t="s">
        <v>28</v>
      </c>
      <c r="M42" s="1055"/>
      <c r="N42" s="305"/>
      <c r="O42" s="383" t="s">
        <v>253</v>
      </c>
      <c r="P42" s="385" t="str">
        <f>IF($K$37="課税所得２００万円以下","-",P40-P41)</f>
        <v>-</v>
      </c>
      <c r="Q42" s="1024" t="s">
        <v>256</v>
      </c>
      <c r="R42" s="1025"/>
    </row>
    <row r="43" spans="2:18" ht="18.75" customHeight="1" x14ac:dyDescent="0.15">
      <c r="B43" s="1046" t="s">
        <v>101</v>
      </c>
      <c r="C43" s="1047"/>
      <c r="D43" s="386">
        <f t="shared" ref="D43:D44" si="3">F43+H43</f>
        <v>5000</v>
      </c>
      <c r="E43" s="396" t="s">
        <v>104</v>
      </c>
      <c r="F43" s="387">
        <f>'（入力）住民税率・ふるさと納税'!D8</f>
        <v>3500</v>
      </c>
      <c r="G43" s="395" t="s">
        <v>105</v>
      </c>
      <c r="H43" s="388">
        <f>'（入力）住民税率・ふるさと納税'!D9</f>
        <v>1500</v>
      </c>
      <c r="I43" s="397"/>
      <c r="J43" s="389" t="s">
        <v>249</v>
      </c>
      <c r="K43" s="377">
        <f>ROUNDUP(K$42*3%,0)</f>
        <v>0</v>
      </c>
      <c r="L43" s="1050" t="s">
        <v>254</v>
      </c>
      <c r="M43" s="1051"/>
      <c r="N43" s="305"/>
      <c r="O43" s="389" t="s">
        <v>249</v>
      </c>
      <c r="P43" s="377" t="str">
        <f>IF($K$37="課税所得２００万円以下","-",IF(P42*3%&lt;1500,1500,ROUNDUP(P42*3%,0)))</f>
        <v>-</v>
      </c>
      <c r="Q43" s="1026" t="s">
        <v>257</v>
      </c>
      <c r="R43" s="1027"/>
    </row>
    <row r="44" spans="2:18" ht="18.75" customHeight="1" thickBot="1" x14ac:dyDescent="0.2">
      <c r="B44" s="1015" t="s">
        <v>103</v>
      </c>
      <c r="C44" s="1016"/>
      <c r="D44" s="390">
        <f t="shared" si="3"/>
        <v>5000</v>
      </c>
      <c r="E44" s="396" t="s">
        <v>104</v>
      </c>
      <c r="F44" s="391">
        <f>F41+F43</f>
        <v>3500</v>
      </c>
      <c r="G44" s="395" t="s">
        <v>105</v>
      </c>
      <c r="H44" s="391">
        <f>H41+H43</f>
        <v>1500</v>
      </c>
      <c r="I44" s="397"/>
      <c r="J44" s="392" t="s">
        <v>250</v>
      </c>
      <c r="K44" s="393">
        <f>ROUNDUP(K$42*2%,0)</f>
        <v>0</v>
      </c>
      <c r="L44" s="1013" t="s">
        <v>255</v>
      </c>
      <c r="M44" s="1014"/>
      <c r="N44" s="305"/>
      <c r="O44" s="392" t="s">
        <v>250</v>
      </c>
      <c r="P44" s="393" t="str">
        <f>IF($K$37="課税所得２００万円以下","-",IF(P32="課税所得２００万円以下",0,IF(P42*2%&lt;1000,1000,ROUNDUP(P42*2%,0))))</f>
        <v>-</v>
      </c>
      <c r="Q44" s="1011" t="s">
        <v>258</v>
      </c>
      <c r="R44" s="1012"/>
    </row>
    <row r="45" spans="2:18" ht="21" customHeight="1" thickBot="1" x14ac:dyDescent="0.2">
      <c r="B45" s="441"/>
      <c r="C45" s="442"/>
      <c r="D45" s="441"/>
      <c r="E45" s="441"/>
      <c r="F45" s="441"/>
      <c r="G45" s="441"/>
      <c r="H45" s="441"/>
      <c r="I45" s="440"/>
    </row>
    <row r="46" spans="2:18" ht="117.75" customHeight="1" thickBot="1" x14ac:dyDescent="0.2">
      <c r="B46" s="973" t="s">
        <v>247</v>
      </c>
      <c r="C46" s="984"/>
      <c r="D46" s="984"/>
      <c r="E46" s="984"/>
      <c r="F46" s="984"/>
      <c r="G46" s="984"/>
      <c r="H46" s="984"/>
      <c r="I46" s="984"/>
      <c r="J46" s="975"/>
    </row>
    <row r="47" spans="2:18" ht="6.75" customHeight="1" x14ac:dyDescent="0.15">
      <c r="B47" s="441"/>
      <c r="C47" s="442"/>
      <c r="D47" s="439"/>
      <c r="E47" s="440"/>
    </row>
    <row r="48" spans="2:18" ht="18.75" customHeight="1" x14ac:dyDescent="0.15">
      <c r="E48" s="440"/>
    </row>
    <row r="49" spans="3:13" ht="18.75" customHeight="1" x14ac:dyDescent="0.15">
      <c r="E49" s="440"/>
    </row>
    <row r="50" spans="3:13" ht="18.75" customHeight="1" x14ac:dyDescent="0.15">
      <c r="E50" s="397"/>
    </row>
    <row r="51" spans="3:13" ht="18.75" customHeight="1" x14ac:dyDescent="0.15">
      <c r="E51" s="440"/>
    </row>
    <row r="52" spans="3:13" ht="18.75" customHeight="1" x14ac:dyDescent="0.15">
      <c r="C52" s="395"/>
      <c r="D52" s="396"/>
      <c r="E52" s="395"/>
      <c r="F52" s="396"/>
      <c r="G52" s="396"/>
      <c r="H52" s="396"/>
      <c r="I52" s="396"/>
      <c r="J52" s="396"/>
      <c r="K52" s="396"/>
      <c r="L52" s="396"/>
      <c r="M52" s="396"/>
    </row>
    <row r="53" spans="3:13" ht="18.75" customHeight="1" x14ac:dyDescent="0.15">
      <c r="C53" s="395"/>
      <c r="D53" s="396"/>
      <c r="E53" s="395"/>
      <c r="F53" s="396"/>
      <c r="G53" s="396"/>
      <c r="H53" s="396"/>
      <c r="I53" s="396"/>
      <c r="J53" s="396"/>
      <c r="K53" s="396"/>
      <c r="L53" s="396"/>
      <c r="M53" s="396"/>
    </row>
    <row r="54" spans="3:13" ht="18.75" customHeight="1" x14ac:dyDescent="0.15">
      <c r="C54" s="395"/>
      <c r="D54" s="396"/>
      <c r="E54" s="395"/>
      <c r="F54" s="396"/>
      <c r="G54" s="396"/>
      <c r="H54" s="396"/>
      <c r="I54" s="396"/>
      <c r="J54" s="396"/>
      <c r="K54" s="396"/>
      <c r="L54" s="396"/>
      <c r="M54" s="396"/>
    </row>
    <row r="55" spans="3:13" ht="18.75" customHeight="1" x14ac:dyDescent="0.15">
      <c r="C55" s="395"/>
      <c r="D55" s="396"/>
      <c r="E55" s="395"/>
      <c r="F55" s="396"/>
      <c r="G55" s="396"/>
      <c r="H55" s="396"/>
      <c r="I55" s="396"/>
      <c r="J55" s="396"/>
      <c r="K55" s="396"/>
      <c r="L55" s="396"/>
      <c r="M55" s="396"/>
    </row>
    <row r="56" spans="3:13" ht="18.75" customHeight="1" x14ac:dyDescent="0.15">
      <c r="C56" s="395"/>
      <c r="D56" s="396"/>
      <c r="E56" s="396"/>
      <c r="F56" s="396"/>
      <c r="G56" s="396"/>
      <c r="H56" s="396"/>
      <c r="I56" s="396"/>
      <c r="J56" s="396"/>
      <c r="K56" s="396"/>
      <c r="L56" s="396"/>
      <c r="M56" s="396"/>
    </row>
    <row r="57" spans="3:13" ht="18.75" customHeight="1" x14ac:dyDescent="0.15">
      <c r="C57" s="395"/>
      <c r="D57" s="396"/>
      <c r="E57" s="396"/>
      <c r="F57" s="396"/>
      <c r="G57" s="396"/>
      <c r="H57" s="396"/>
      <c r="I57" s="396"/>
      <c r="J57" s="396"/>
      <c r="K57" s="396"/>
      <c r="L57" s="396"/>
      <c r="M57" s="396"/>
    </row>
    <row r="58" spans="3:13" ht="18.75" customHeight="1" x14ac:dyDescent="0.15">
      <c r="C58" s="395"/>
      <c r="D58" s="396"/>
      <c r="E58" s="396"/>
      <c r="F58" s="396"/>
      <c r="G58" s="396"/>
      <c r="H58" s="396"/>
      <c r="I58" s="396"/>
      <c r="J58" s="396"/>
      <c r="K58" s="396"/>
      <c r="L58" s="396"/>
      <c r="M58" s="396"/>
    </row>
    <row r="59" spans="3:13" ht="18.75" customHeight="1" x14ac:dyDescent="0.15">
      <c r="C59" s="395"/>
      <c r="D59" s="396"/>
      <c r="E59" s="396"/>
      <c r="F59" s="396"/>
      <c r="G59" s="396"/>
      <c r="H59" s="396"/>
      <c r="I59" s="396"/>
      <c r="J59" s="396"/>
      <c r="K59" s="396"/>
      <c r="L59" s="396"/>
      <c r="M59" s="396"/>
    </row>
    <row r="60" spans="3:13" ht="18.75" customHeight="1" x14ac:dyDescent="0.15">
      <c r="C60" s="395"/>
      <c r="D60" s="396"/>
      <c r="E60" s="396"/>
      <c r="F60" s="396"/>
      <c r="G60" s="396"/>
      <c r="H60" s="396"/>
      <c r="I60" s="396"/>
      <c r="J60" s="396"/>
      <c r="K60" s="396"/>
      <c r="L60" s="396"/>
      <c r="M60" s="396"/>
    </row>
    <row r="61" spans="3:13" ht="18.75" customHeight="1" x14ac:dyDescent="0.15">
      <c r="C61" s="395"/>
      <c r="D61" s="396"/>
      <c r="E61" s="396"/>
      <c r="F61" s="396"/>
      <c r="G61" s="396"/>
      <c r="H61" s="396"/>
      <c r="I61" s="396"/>
      <c r="J61" s="396"/>
      <c r="K61" s="396"/>
      <c r="L61" s="396"/>
      <c r="M61" s="396"/>
    </row>
    <row r="62" spans="3:13" ht="18.75" customHeight="1" x14ac:dyDescent="0.15">
      <c r="C62" s="395"/>
      <c r="D62" s="396"/>
      <c r="E62" s="396"/>
      <c r="F62" s="396"/>
      <c r="G62" s="396"/>
      <c r="H62" s="396"/>
      <c r="I62" s="396"/>
      <c r="J62" s="396"/>
      <c r="K62" s="396"/>
      <c r="L62" s="396"/>
      <c r="M62" s="396"/>
    </row>
    <row r="63" spans="3:13" ht="18.75" customHeight="1" x14ac:dyDescent="0.15">
      <c r="C63" s="395"/>
      <c r="D63" s="396"/>
      <c r="E63" s="396"/>
      <c r="F63" s="396"/>
      <c r="G63" s="396"/>
      <c r="H63" s="396"/>
      <c r="I63" s="396"/>
      <c r="J63" s="396"/>
      <c r="K63" s="396"/>
      <c r="L63" s="396"/>
      <c r="M63" s="396"/>
    </row>
    <row r="64" spans="3:13" ht="18.75" customHeight="1" x14ac:dyDescent="0.15">
      <c r="C64" s="395"/>
      <c r="D64" s="396"/>
      <c r="E64" s="396"/>
      <c r="F64" s="396"/>
      <c r="G64" s="396"/>
      <c r="H64" s="396"/>
      <c r="I64" s="396"/>
      <c r="J64" s="396"/>
      <c r="K64" s="396"/>
      <c r="L64" s="396"/>
      <c r="M64" s="396"/>
    </row>
    <row r="65" spans="3:13" ht="18.75" customHeight="1" x14ac:dyDescent="0.15">
      <c r="C65" s="395"/>
      <c r="D65" s="396"/>
      <c r="E65" s="396"/>
      <c r="F65" s="396"/>
      <c r="G65" s="396"/>
      <c r="H65" s="396"/>
      <c r="I65" s="396"/>
      <c r="J65" s="396"/>
      <c r="K65" s="396"/>
      <c r="L65" s="396"/>
      <c r="M65" s="396"/>
    </row>
    <row r="66" spans="3:13" ht="18.75" customHeight="1" x14ac:dyDescent="0.15">
      <c r="C66" s="395"/>
      <c r="D66" s="396"/>
      <c r="E66" s="396"/>
      <c r="F66" s="396"/>
      <c r="G66" s="396"/>
      <c r="H66" s="396"/>
      <c r="I66" s="396"/>
      <c r="J66" s="396"/>
      <c r="K66" s="396"/>
      <c r="L66" s="396"/>
      <c r="M66" s="396"/>
    </row>
    <row r="67" spans="3:13" ht="18.75" customHeight="1" x14ac:dyDescent="0.15">
      <c r="C67" s="395"/>
      <c r="D67" s="396"/>
      <c r="E67" s="396"/>
      <c r="F67" s="396"/>
      <c r="G67" s="396"/>
      <c r="H67" s="396"/>
      <c r="I67" s="396"/>
      <c r="J67" s="396"/>
      <c r="K67" s="396"/>
      <c r="L67" s="396"/>
      <c r="M67" s="396"/>
    </row>
    <row r="68" spans="3:13" ht="18.75" customHeight="1" x14ac:dyDescent="0.15">
      <c r="C68" s="395"/>
      <c r="D68" s="396"/>
      <c r="E68" s="396"/>
      <c r="F68" s="396"/>
      <c r="G68" s="396"/>
      <c r="H68" s="396"/>
      <c r="I68" s="396"/>
      <c r="J68" s="396"/>
      <c r="K68" s="396"/>
      <c r="L68" s="396"/>
      <c r="M68" s="396"/>
    </row>
    <row r="69" spans="3:13" ht="18.75" customHeight="1" x14ac:dyDescent="0.15">
      <c r="C69" s="395"/>
      <c r="D69" s="396"/>
      <c r="E69" s="396"/>
      <c r="F69" s="396"/>
      <c r="G69" s="396"/>
      <c r="H69" s="396"/>
      <c r="I69" s="396"/>
      <c r="J69" s="396"/>
      <c r="K69" s="396"/>
      <c r="L69" s="396"/>
      <c r="M69" s="396"/>
    </row>
    <row r="70" spans="3:13" ht="18.75" customHeight="1" x14ac:dyDescent="0.15">
      <c r="C70" s="395"/>
      <c r="D70" s="396"/>
      <c r="E70" s="396"/>
      <c r="F70" s="396"/>
      <c r="G70" s="396"/>
      <c r="H70" s="396"/>
      <c r="I70" s="396"/>
      <c r="J70" s="396"/>
      <c r="K70" s="396"/>
      <c r="L70" s="396"/>
      <c r="M70" s="396"/>
    </row>
    <row r="71" spans="3:13" ht="18.75" customHeight="1" x14ac:dyDescent="0.15">
      <c r="C71" s="395"/>
      <c r="D71" s="396"/>
      <c r="E71" s="396"/>
      <c r="F71" s="396"/>
      <c r="G71" s="396"/>
      <c r="H71" s="396"/>
      <c r="I71" s="396"/>
      <c r="J71" s="396"/>
      <c r="K71" s="396"/>
      <c r="L71" s="396"/>
      <c r="M71" s="396"/>
    </row>
    <row r="72" spans="3:13" ht="18.75" customHeight="1" x14ac:dyDescent="0.15">
      <c r="C72" s="395"/>
      <c r="D72" s="396"/>
      <c r="E72" s="396"/>
      <c r="F72" s="396"/>
      <c r="G72" s="396"/>
      <c r="H72" s="396"/>
      <c r="I72" s="396"/>
      <c r="J72" s="396"/>
      <c r="K72" s="396"/>
      <c r="L72" s="396"/>
      <c r="M72" s="396"/>
    </row>
    <row r="73" spans="3:13" ht="18.75" customHeight="1" x14ac:dyDescent="0.15">
      <c r="C73" s="395"/>
      <c r="D73" s="396"/>
      <c r="E73" s="396"/>
      <c r="F73" s="396"/>
      <c r="G73" s="396"/>
      <c r="H73" s="396"/>
      <c r="I73" s="396"/>
      <c r="J73" s="396"/>
      <c r="K73" s="396"/>
      <c r="L73" s="396"/>
      <c r="M73" s="396"/>
    </row>
    <row r="74" spans="3:13" ht="18.75" customHeight="1" x14ac:dyDescent="0.15">
      <c r="C74" s="395"/>
      <c r="D74" s="396"/>
      <c r="E74" s="396"/>
      <c r="F74" s="396"/>
      <c r="G74" s="396"/>
      <c r="H74" s="396"/>
      <c r="I74" s="396"/>
      <c r="J74" s="396"/>
      <c r="K74" s="396"/>
      <c r="L74" s="396"/>
      <c r="M74" s="396"/>
    </row>
    <row r="75" spans="3:13" ht="18.75" customHeight="1" x14ac:dyDescent="0.15">
      <c r="C75" s="395"/>
      <c r="D75" s="396"/>
      <c r="E75" s="396"/>
      <c r="F75" s="396"/>
      <c r="G75" s="396"/>
      <c r="H75" s="396"/>
      <c r="I75" s="396"/>
      <c r="J75" s="396"/>
      <c r="K75" s="396"/>
      <c r="L75" s="396"/>
      <c r="M75" s="396"/>
    </row>
    <row r="76" spans="3:13" ht="18.75" customHeight="1" x14ac:dyDescent="0.15">
      <c r="C76" s="395"/>
      <c r="D76" s="396"/>
      <c r="E76" s="396"/>
      <c r="F76" s="396"/>
      <c r="G76" s="396"/>
      <c r="H76" s="396"/>
      <c r="I76" s="396"/>
      <c r="J76" s="396"/>
      <c r="K76" s="396"/>
      <c r="L76" s="396"/>
      <c r="M76" s="396"/>
    </row>
    <row r="77" spans="3:13" ht="18.75" customHeight="1" x14ac:dyDescent="0.15">
      <c r="C77" s="395"/>
      <c r="D77" s="396"/>
      <c r="E77" s="396"/>
      <c r="F77" s="396"/>
      <c r="G77" s="396"/>
      <c r="H77" s="396"/>
      <c r="I77" s="396"/>
      <c r="J77" s="396"/>
      <c r="K77" s="396"/>
      <c r="L77" s="396"/>
      <c r="M77" s="396"/>
    </row>
    <row r="78" spans="3:13" ht="18.75" customHeight="1" x14ac:dyDescent="0.15">
      <c r="C78" s="395"/>
      <c r="D78" s="396"/>
      <c r="E78" s="396"/>
      <c r="F78" s="396"/>
      <c r="G78" s="396"/>
      <c r="H78" s="396"/>
      <c r="I78" s="396"/>
      <c r="J78" s="396"/>
      <c r="K78" s="396"/>
      <c r="L78" s="396"/>
      <c r="M78" s="396"/>
    </row>
    <row r="79" spans="3:13" ht="18.75" customHeight="1" x14ac:dyDescent="0.15">
      <c r="C79" s="395"/>
      <c r="D79" s="396"/>
      <c r="E79" s="396"/>
      <c r="F79" s="396"/>
      <c r="G79" s="396"/>
      <c r="H79" s="396"/>
      <c r="I79" s="396"/>
      <c r="J79" s="396"/>
      <c r="K79" s="396"/>
      <c r="L79" s="396"/>
      <c r="M79" s="396"/>
    </row>
    <row r="80" spans="3:13" ht="18.75" customHeight="1" x14ac:dyDescent="0.15">
      <c r="C80" s="395"/>
      <c r="D80" s="396"/>
      <c r="E80" s="396"/>
      <c r="F80" s="396"/>
      <c r="G80" s="396"/>
      <c r="H80" s="396"/>
      <c r="I80" s="396"/>
      <c r="J80" s="396"/>
      <c r="K80" s="396"/>
      <c r="L80" s="396"/>
      <c r="M80" s="396"/>
    </row>
    <row r="81" spans="3:13" ht="18.75" customHeight="1" x14ac:dyDescent="0.15">
      <c r="C81" s="395"/>
      <c r="D81" s="396"/>
      <c r="E81" s="396"/>
      <c r="F81" s="396"/>
      <c r="G81" s="396"/>
      <c r="H81" s="396"/>
      <c r="I81" s="396"/>
      <c r="J81" s="396"/>
      <c r="K81" s="396"/>
      <c r="L81" s="396"/>
      <c r="M81" s="396"/>
    </row>
    <row r="82" spans="3:13" ht="18.75" customHeight="1" x14ac:dyDescent="0.15">
      <c r="E82" s="396"/>
      <c r="F82" s="396"/>
      <c r="G82" s="396"/>
      <c r="H82" s="396"/>
      <c r="I82" s="396"/>
      <c r="J82" s="396"/>
      <c r="K82" s="396"/>
      <c r="L82" s="396"/>
      <c r="M82" s="396"/>
    </row>
    <row r="83" spans="3:13" ht="18.75" customHeight="1" x14ac:dyDescent="0.15">
      <c r="E83" s="396"/>
      <c r="F83" s="396"/>
      <c r="G83" s="396"/>
      <c r="H83" s="396"/>
      <c r="I83" s="396"/>
      <c r="J83" s="396"/>
      <c r="L83" s="396"/>
      <c r="M83" s="396"/>
    </row>
    <row r="84" spans="3:13" ht="18.75" customHeight="1" x14ac:dyDescent="0.15">
      <c r="E84" s="396"/>
    </row>
    <row r="85" spans="3:13" ht="18.75" customHeight="1" x14ac:dyDescent="0.15">
      <c r="E85" s="396"/>
    </row>
    <row r="86" spans="3:13" ht="18.75" customHeight="1" x14ac:dyDescent="0.15"/>
    <row r="87" spans="3:13" ht="18.75" customHeight="1" x14ac:dyDescent="0.15"/>
    <row r="88" spans="3:13" ht="18.75" customHeight="1" x14ac:dyDescent="0.15"/>
    <row r="89" spans="3:13" ht="18.75" customHeight="1" x14ac:dyDescent="0.15"/>
    <row r="90" spans="3:13" ht="18.75" customHeight="1" x14ac:dyDescent="0.15"/>
    <row r="91" spans="3:13" ht="18.75" customHeight="1" x14ac:dyDescent="0.15"/>
    <row r="92" spans="3:13" ht="18.75" customHeight="1" x14ac:dyDescent="0.15"/>
    <row r="93" spans="3:13" ht="18.75" customHeight="1" x14ac:dyDescent="0.15"/>
    <row r="94" spans="3:13" ht="18.75" customHeight="1" x14ac:dyDescent="0.15"/>
    <row r="95" spans="3:13" ht="18.75" customHeight="1" x14ac:dyDescent="0.15"/>
    <row r="96" spans="3:13"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row r="111" ht="18.75" customHeight="1" x14ac:dyDescent="0.15"/>
    <row r="112" ht="18.75" customHeight="1" x14ac:dyDescent="0.15"/>
    <row r="113" ht="18.75" customHeight="1" x14ac:dyDescent="0.15"/>
    <row r="114" ht="18.75" customHeight="1" x14ac:dyDescent="0.15"/>
    <row r="115" ht="18.75" customHeight="1" x14ac:dyDescent="0.15"/>
    <row r="116" ht="18.75" customHeight="1" x14ac:dyDescent="0.15"/>
    <row r="117" ht="18.75" customHeight="1" x14ac:dyDescent="0.15"/>
    <row r="118" ht="18.75" customHeight="1" x14ac:dyDescent="0.15"/>
    <row r="119" ht="18.75" customHeight="1" x14ac:dyDescent="0.15"/>
    <row r="120" ht="18.75" customHeight="1" x14ac:dyDescent="0.15"/>
    <row r="121" ht="18.75" customHeight="1" x14ac:dyDescent="0.15"/>
    <row r="122" ht="18.75" customHeight="1" x14ac:dyDescent="0.15"/>
    <row r="123" ht="18.75" customHeight="1" x14ac:dyDescent="0.15"/>
    <row r="124" ht="18.75" customHeight="1" x14ac:dyDescent="0.15"/>
    <row r="125" ht="18.75" customHeight="1" x14ac:dyDescent="0.15"/>
  </sheetData>
  <sheetProtection password="A3C7" sheet="1" objects="1" scenarios="1"/>
  <mergeCells count="29">
    <mergeCell ref="B46:J46"/>
    <mergeCell ref="B43:C43"/>
    <mergeCell ref="B41:C41"/>
    <mergeCell ref="L43:M43"/>
    <mergeCell ref="K37:L37"/>
    <mergeCell ref="L40:M40"/>
    <mergeCell ref="L41:M41"/>
    <mergeCell ref="L42:M42"/>
    <mergeCell ref="B3:J3"/>
    <mergeCell ref="B2:C2"/>
    <mergeCell ref="B39:C39"/>
    <mergeCell ref="B5:J5"/>
    <mergeCell ref="B33:C33"/>
    <mergeCell ref="B34:C34"/>
    <mergeCell ref="B36:C36"/>
    <mergeCell ref="B37:C37"/>
    <mergeCell ref="B38:C38"/>
    <mergeCell ref="J39:M39"/>
    <mergeCell ref="F7:J7"/>
    <mergeCell ref="F8:J8"/>
    <mergeCell ref="G28:H28"/>
    <mergeCell ref="Q44:R44"/>
    <mergeCell ref="L44:M44"/>
    <mergeCell ref="B44:C44"/>
    <mergeCell ref="O39:R39"/>
    <mergeCell ref="Q40:R40"/>
    <mergeCell ref="Q41:R41"/>
    <mergeCell ref="Q42:R42"/>
    <mergeCell ref="Q43:R43"/>
  </mergeCells>
  <phoneticPr fontId="2"/>
  <hyperlinks>
    <hyperlink ref="B3:J3" location="利用前に必ずお読み下さい!A1" display="ご利用前には注意事項を必ずお読み下さい。"/>
  </hyperlinks>
  <printOptions horizontalCentered="1"/>
  <pageMargins left="0.19685039370078741" right="0.19685039370078741" top="0.74803149606299213" bottom="0.15748031496062992" header="0.31496062992125984" footer="0.31496062992125984"/>
  <pageSetup paperSize="9" scale="65" orientation="landscape" horizontalDpi="0" verticalDpi="0" r:id="rId1"/>
  <ignoredErrors>
    <ignoredError sqref="C15:C16 D36:D41 F36:H36 F38:H38" unlockedFormula="1"/>
    <ignoredError sqref="K42 D18 D20 D25" formula="1"/>
    <ignoredError sqref="J40:J42 O40:O42"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87"/>
  <sheetViews>
    <sheetView zoomScale="90" zoomScaleNormal="90" workbookViewId="0">
      <selection activeCell="E2" sqref="E2"/>
    </sheetView>
  </sheetViews>
  <sheetFormatPr defaultRowHeight="13.5" x14ac:dyDescent="0.15"/>
  <cols>
    <col min="1" max="1" width="1.5" style="1" customWidth="1"/>
    <col min="2" max="2" width="34.625" style="3" bestFit="1" customWidth="1"/>
    <col min="3" max="3" width="16.875" style="2" customWidth="1"/>
    <col min="4" max="11" width="10.625" style="1" customWidth="1"/>
    <col min="12" max="12" width="1.375" style="1" customWidth="1"/>
    <col min="13" max="16384" width="9" style="1"/>
  </cols>
  <sheetData>
    <row r="1" spans="2:10" ht="13.5" customHeight="1" x14ac:dyDescent="0.15"/>
    <row r="2" spans="2:10" ht="18.75" customHeight="1" x14ac:dyDescent="0.15">
      <c r="B2" s="499" t="s">
        <v>83</v>
      </c>
      <c r="C2" s="500"/>
    </row>
    <row r="3" spans="2:10" ht="18.75" customHeight="1" x14ac:dyDescent="0.15">
      <c r="B3" s="537" t="s">
        <v>96</v>
      </c>
      <c r="C3" s="538"/>
      <c r="D3" s="539"/>
      <c r="E3" s="539"/>
      <c r="F3" s="539"/>
      <c r="G3" s="539"/>
      <c r="H3" s="539"/>
      <c r="I3" s="539"/>
      <c r="J3" s="511"/>
    </row>
    <row r="4" spans="2:10" ht="18.75" customHeight="1" x14ac:dyDescent="0.15">
      <c r="B4" s="86"/>
      <c r="C4" s="87"/>
    </row>
    <row r="5" spans="2:10" ht="23.25" customHeight="1" x14ac:dyDescent="0.15">
      <c r="B5" s="1101" t="s">
        <v>369</v>
      </c>
      <c r="C5" s="1102"/>
      <c r="D5" s="1102"/>
      <c r="E5" s="1102"/>
      <c r="F5" s="1102"/>
      <c r="G5" s="1102"/>
      <c r="H5" s="1102"/>
      <c r="I5" s="1102"/>
      <c r="J5" s="1102"/>
    </row>
    <row r="6" spans="2:10" ht="18.75" customHeight="1" thickBot="1" x14ac:dyDescent="0.2">
      <c r="D6" s="85"/>
      <c r="E6" s="85"/>
      <c r="F6" s="85"/>
      <c r="G6" s="85"/>
      <c r="H6" s="85"/>
      <c r="I6" s="85"/>
      <c r="J6" s="85"/>
    </row>
    <row r="7" spans="2:10" ht="18.75" customHeight="1" thickBot="1" x14ac:dyDescent="0.2">
      <c r="B7" s="9" t="s">
        <v>2</v>
      </c>
      <c r="C7" s="88">
        <f>'（入力）源泉徴収票'!P13</f>
        <v>0</v>
      </c>
      <c r="D7" s="457"/>
      <c r="E7" s="457"/>
      <c r="F7" s="457"/>
      <c r="G7" s="457"/>
      <c r="H7" s="457"/>
      <c r="I7" s="457"/>
      <c r="J7" s="457"/>
    </row>
    <row r="8" spans="2:10" ht="18.75" customHeight="1" thickTop="1" thickBot="1" x14ac:dyDescent="0.2">
      <c r="B8" s="4" t="s">
        <v>3</v>
      </c>
      <c r="C8" s="89">
        <f>'（入力）源泉徴収票'!AD13</f>
        <v>0</v>
      </c>
      <c r="D8" s="462"/>
      <c r="E8" s="416"/>
      <c r="F8" s="416"/>
      <c r="G8" s="416"/>
      <c r="H8" s="416"/>
      <c r="I8" s="416"/>
      <c r="J8" s="416"/>
    </row>
    <row r="9" spans="2:10" ht="18.75" customHeight="1" thickBot="1" x14ac:dyDescent="0.2">
      <c r="B9" s="465"/>
      <c r="C9" s="466"/>
      <c r="D9" s="457"/>
      <c r="E9" s="457"/>
      <c r="F9" s="457"/>
      <c r="G9" s="457"/>
      <c r="H9" s="457"/>
      <c r="I9" s="457"/>
      <c r="J9" s="457"/>
    </row>
    <row r="10" spans="2:10" ht="25.5" customHeight="1" thickBot="1" x14ac:dyDescent="0.2">
      <c r="B10" s="118" t="s">
        <v>4</v>
      </c>
      <c r="C10" s="119">
        <f>'（入力）源泉徴収票'!C22</f>
        <v>0</v>
      </c>
      <c r="D10" s="463"/>
      <c r="E10" s="464"/>
      <c r="F10" s="464"/>
      <c r="G10" s="85"/>
      <c r="H10" s="85"/>
      <c r="I10" s="85"/>
      <c r="J10" s="85"/>
    </row>
    <row r="11" spans="2:10" ht="18.75" customHeight="1" x14ac:dyDescent="0.15">
      <c r="B11" s="1097" t="s">
        <v>5</v>
      </c>
      <c r="C11" s="1103">
        <f>'（入力）源泉徴収票'!U22</f>
        <v>0</v>
      </c>
      <c r="D11" s="90" t="s">
        <v>75</v>
      </c>
      <c r="E11" s="104" t="s">
        <v>78</v>
      </c>
      <c r="F11" s="104" t="s">
        <v>79</v>
      </c>
      <c r="G11" s="105" t="s">
        <v>80</v>
      </c>
      <c r="H11" s="105" t="s">
        <v>81</v>
      </c>
      <c r="I11" s="91" t="s">
        <v>82</v>
      </c>
    </row>
    <row r="12" spans="2:10" ht="18.75" customHeight="1" x14ac:dyDescent="0.15">
      <c r="B12" s="1098"/>
      <c r="C12" s="1104"/>
      <c r="D12" s="57" t="s">
        <v>74</v>
      </c>
      <c r="E12" s="106">
        <f>'（入力）源泉徴収票'!M27</f>
        <v>0</v>
      </c>
      <c r="F12" s="106">
        <f>'（入力）源泉徴収票'!Z27</f>
        <v>0</v>
      </c>
      <c r="G12" s="107">
        <f>'（入力）源泉徴収票'!AM27</f>
        <v>0</v>
      </c>
      <c r="H12" s="107">
        <f>'（入力）源泉徴収票'!AZ27</f>
        <v>0</v>
      </c>
      <c r="I12" s="108">
        <f>'（入力）源泉徴収票'!BM27</f>
        <v>0</v>
      </c>
    </row>
    <row r="13" spans="2:10" ht="18.75" customHeight="1" x14ac:dyDescent="0.15">
      <c r="B13" s="1069" t="s">
        <v>6</v>
      </c>
      <c r="C13" s="1099">
        <f>'（入力）源泉徴収票'!AL22</f>
        <v>0</v>
      </c>
      <c r="D13" s="109" t="s">
        <v>75</v>
      </c>
      <c r="E13" s="110" t="s">
        <v>76</v>
      </c>
      <c r="F13" s="111" t="s">
        <v>77</v>
      </c>
      <c r="G13" s="460"/>
      <c r="H13" s="115" t="s">
        <v>217</v>
      </c>
      <c r="I13" s="116" t="s">
        <v>218</v>
      </c>
    </row>
    <row r="14" spans="2:10" ht="18.75" customHeight="1" x14ac:dyDescent="0.15">
      <c r="B14" s="1069"/>
      <c r="C14" s="1100"/>
      <c r="D14" s="112" t="s">
        <v>74</v>
      </c>
      <c r="E14" s="113">
        <f>H14</f>
        <v>0</v>
      </c>
      <c r="F14" s="114">
        <f>'（入力）源泉徴収票'!BM33</f>
        <v>0</v>
      </c>
      <c r="G14" s="461"/>
      <c r="H14" s="113">
        <f>C13-I14</f>
        <v>0</v>
      </c>
      <c r="I14" s="117">
        <f>IF(F14&lt;10000,F14,IF(F14&gt;20000,20000,F14/2+5000))</f>
        <v>0</v>
      </c>
    </row>
    <row r="15" spans="2:10" ht="18.75" customHeight="1" x14ac:dyDescent="0.15">
      <c r="B15" s="7" t="s">
        <v>23</v>
      </c>
      <c r="C15" s="101">
        <f>IF(H16&lt;=380000,'（入力）源泉徴収票'!O18,0)</f>
        <v>0</v>
      </c>
      <c r="D15" s="93" t="s">
        <v>224</v>
      </c>
      <c r="E15" s="94" t="s">
        <v>225</v>
      </c>
      <c r="F15" s="1086" t="s">
        <v>222</v>
      </c>
      <c r="G15" s="1095"/>
      <c r="H15" s="1086" t="s">
        <v>11</v>
      </c>
      <c r="I15" s="1087"/>
    </row>
    <row r="16" spans="2:10" ht="18.75" customHeight="1" thickBot="1" x14ac:dyDescent="0.2">
      <c r="B16" s="8" t="s">
        <v>24</v>
      </c>
      <c r="C16" s="102">
        <f>IF(H16&gt;380000,'（入力）源泉徴収票'!O18,0)</f>
        <v>0</v>
      </c>
      <c r="D16" s="103" t="str">
        <f>IF('（入力）源泉徴収票'!K18="○","70歳以上","70歳未満")</f>
        <v>70歳未満</v>
      </c>
      <c r="E16" s="153">
        <f>'（入力）源泉徴収票'!K33</f>
        <v>0</v>
      </c>
      <c r="F16" s="1088">
        <f>'（入力）源泉徴収票'!AD13</f>
        <v>0</v>
      </c>
      <c r="G16" s="1096"/>
      <c r="H16" s="1088">
        <f>'（入力）源泉徴収票'!AM33</f>
        <v>0</v>
      </c>
      <c r="I16" s="1089"/>
    </row>
    <row r="17" spans="2:11" ht="18.75" customHeight="1" x14ac:dyDescent="0.15">
      <c r="B17" s="1068" t="s">
        <v>227</v>
      </c>
      <c r="C17" s="1070">
        <f>D18*E18</f>
        <v>0</v>
      </c>
      <c r="D17" s="5" t="s">
        <v>16</v>
      </c>
      <c r="E17" s="95" t="s">
        <v>226</v>
      </c>
    </row>
    <row r="18" spans="2:11" ht="18.75" customHeight="1" thickBot="1" x14ac:dyDescent="0.2">
      <c r="B18" s="1084"/>
      <c r="C18" s="1085"/>
      <c r="D18" s="96">
        <v>380000</v>
      </c>
      <c r="E18" s="97">
        <f>'（入力）源泉徴収票'!AR18</f>
        <v>0</v>
      </c>
    </row>
    <row r="19" spans="2:11" ht="18.75" customHeight="1" thickBot="1" x14ac:dyDescent="0.2">
      <c r="B19" s="1068" t="s">
        <v>229</v>
      </c>
      <c r="C19" s="1070">
        <f t="shared" ref="C19" si="0">D20*E20</f>
        <v>0</v>
      </c>
      <c r="D19" s="5" t="s">
        <v>16</v>
      </c>
      <c r="E19" s="95" t="s">
        <v>226</v>
      </c>
      <c r="H19" s="1092" t="s">
        <v>14</v>
      </c>
      <c r="I19" s="1093"/>
      <c r="J19" s="1094"/>
      <c r="K19" s="148">
        <f>C38</f>
        <v>0</v>
      </c>
    </row>
    <row r="20" spans="2:11" ht="18.75" customHeight="1" thickTop="1" x14ac:dyDescent="0.15">
      <c r="B20" s="1084"/>
      <c r="C20" s="1085"/>
      <c r="D20" s="96">
        <v>480000</v>
      </c>
      <c r="E20" s="97">
        <f>'（入力）源泉徴収票'!AK18-'（入力）源泉徴収票'!AH18</f>
        <v>0</v>
      </c>
      <c r="H20" s="144">
        <v>1</v>
      </c>
      <c r="I20" s="1090" t="s">
        <v>241</v>
      </c>
      <c r="J20" s="1091"/>
      <c r="K20" s="141">
        <f>IF($K$19&lt;=1950000,H20,"")</f>
        <v>1</v>
      </c>
    </row>
    <row r="21" spans="2:11" ht="18.75" customHeight="1" x14ac:dyDescent="0.15">
      <c r="B21" s="1068" t="s">
        <v>230</v>
      </c>
      <c r="C21" s="1070">
        <f t="shared" ref="C21" si="1">D22*E22</f>
        <v>0</v>
      </c>
      <c r="D21" s="5" t="s">
        <v>16</v>
      </c>
      <c r="E21" s="95" t="s">
        <v>226</v>
      </c>
      <c r="H21" s="145">
        <v>2</v>
      </c>
      <c r="I21" s="1077" t="s">
        <v>235</v>
      </c>
      <c r="J21" s="1078"/>
      <c r="K21" s="142" t="str">
        <f>IF($K$19&lt;=1950000,"",IF($K$19&gt;3300000,"",H21))</f>
        <v/>
      </c>
    </row>
    <row r="22" spans="2:11" ht="18.75" customHeight="1" x14ac:dyDescent="0.15">
      <c r="B22" s="1084"/>
      <c r="C22" s="1085"/>
      <c r="D22" s="96">
        <v>580000</v>
      </c>
      <c r="E22" s="97">
        <f>'（入力）源泉徴収票'!AH18</f>
        <v>0</v>
      </c>
      <c r="H22" s="145">
        <v>3</v>
      </c>
      <c r="I22" s="1077" t="s">
        <v>236</v>
      </c>
      <c r="J22" s="1078"/>
      <c r="K22" s="142" t="str">
        <f>IF($K$19&lt;=3300000,"",IF($K$19&gt;6950000,"",H22))</f>
        <v/>
      </c>
    </row>
    <row r="23" spans="2:11" ht="18.75" customHeight="1" x14ac:dyDescent="0.15">
      <c r="B23" s="1068" t="s">
        <v>228</v>
      </c>
      <c r="C23" s="1070">
        <f t="shared" ref="C23" si="2">D24*E24</f>
        <v>0</v>
      </c>
      <c r="D23" s="5" t="s">
        <v>16</v>
      </c>
      <c r="E23" s="95" t="s">
        <v>226</v>
      </c>
      <c r="H23" s="145">
        <v>4</v>
      </c>
      <c r="I23" s="1077" t="s">
        <v>237</v>
      </c>
      <c r="J23" s="1078"/>
      <c r="K23" s="142" t="str">
        <f>IF($K$19&lt;=6950000,"",IF($K$19&gt;9000000,"",H23))</f>
        <v/>
      </c>
    </row>
    <row r="24" spans="2:11" ht="18.75" customHeight="1" x14ac:dyDescent="0.15">
      <c r="B24" s="1069"/>
      <c r="C24" s="1071"/>
      <c r="D24" s="96">
        <v>630000</v>
      </c>
      <c r="E24" s="97">
        <f>'（入力）源泉徴収票'!AA18</f>
        <v>0</v>
      </c>
      <c r="H24" s="145">
        <v>5</v>
      </c>
      <c r="I24" s="1077" t="s">
        <v>238</v>
      </c>
      <c r="J24" s="1078"/>
      <c r="K24" s="142" t="str">
        <f>IF($K$19&lt;=9000000,"",IF($K$19&gt;18000000,"",H24))</f>
        <v/>
      </c>
    </row>
    <row r="25" spans="2:11" ht="18.75" customHeight="1" x14ac:dyDescent="0.15">
      <c r="B25" s="1059" t="s">
        <v>7</v>
      </c>
      <c r="C25" s="1061">
        <f t="shared" ref="C25" si="3">D26*E26</f>
        <v>0</v>
      </c>
      <c r="D25" s="92" t="s">
        <v>16</v>
      </c>
      <c r="E25" s="98" t="s">
        <v>226</v>
      </c>
      <c r="H25" s="145">
        <v>6</v>
      </c>
      <c r="I25" s="1077" t="s">
        <v>239</v>
      </c>
      <c r="J25" s="1078"/>
      <c r="K25" s="142" t="str">
        <f>IF($K$19&lt;=18000000,"",IF($K$19&gt;40000000,"",H25))</f>
        <v/>
      </c>
    </row>
    <row r="26" spans="2:11" ht="18.75" customHeight="1" thickBot="1" x14ac:dyDescent="0.2">
      <c r="B26" s="1076"/>
      <c r="C26" s="1062"/>
      <c r="D26" s="99">
        <v>270000</v>
      </c>
      <c r="E26" s="100">
        <f>'（入力）源泉徴収票'!BK18+'（入力）源泉徴収票'!U51</f>
        <v>0</v>
      </c>
      <c r="H26" s="146">
        <v>7</v>
      </c>
      <c r="I26" s="1063" t="s">
        <v>240</v>
      </c>
      <c r="J26" s="1064"/>
      <c r="K26" s="143" t="str">
        <f>IF($K$19&gt;40000000,H26,"")</f>
        <v/>
      </c>
    </row>
    <row r="27" spans="2:11" ht="18.75" customHeight="1" thickBot="1" x14ac:dyDescent="0.2">
      <c r="B27" s="1059" t="s">
        <v>231</v>
      </c>
      <c r="C27" s="1061">
        <f t="shared" ref="C27" si="4">D28*E28</f>
        <v>0</v>
      </c>
      <c r="D27" s="92" t="s">
        <v>16</v>
      </c>
      <c r="E27" s="98" t="s">
        <v>226</v>
      </c>
    </row>
    <row r="28" spans="2:11" ht="18.75" customHeight="1" thickBot="1" x14ac:dyDescent="0.2">
      <c r="B28" s="1060"/>
      <c r="C28" s="1062"/>
      <c r="D28" s="99">
        <v>400000</v>
      </c>
      <c r="E28" s="100">
        <f>'（入力）源泉徴収票'!BG18+'（入力）源泉徴収票'!R51-'（入力）源泉徴収票'!BC18</f>
        <v>0</v>
      </c>
      <c r="H28" s="1065" t="s">
        <v>242</v>
      </c>
      <c r="I28" s="1066"/>
      <c r="J28" s="1067"/>
      <c r="K28" s="147">
        <f>SUM(K20:K26)</f>
        <v>1</v>
      </c>
    </row>
    <row r="29" spans="2:11" ht="18.75" customHeight="1" x14ac:dyDescent="0.15">
      <c r="B29" s="1059" t="s">
        <v>12</v>
      </c>
      <c r="C29" s="1061">
        <f t="shared" ref="C29" si="5">D30*E30</f>
        <v>0</v>
      </c>
      <c r="D29" s="92" t="s">
        <v>16</v>
      </c>
      <c r="E29" s="98" t="s">
        <v>226</v>
      </c>
    </row>
    <row r="30" spans="2:11" ht="18.75" customHeight="1" thickBot="1" x14ac:dyDescent="0.2">
      <c r="B30" s="1060"/>
      <c r="C30" s="1062"/>
      <c r="D30" s="99">
        <v>750000</v>
      </c>
      <c r="E30" s="100">
        <f>'（入力）源泉徴収票'!BC18</f>
        <v>0</v>
      </c>
      <c r="F30" s="459"/>
      <c r="G30" s="459"/>
    </row>
    <row r="31" spans="2:11" ht="18.75" customHeight="1" x14ac:dyDescent="0.15">
      <c r="B31" s="78" t="s">
        <v>8</v>
      </c>
      <c r="C31" s="120">
        <f>D32*E32</f>
        <v>0</v>
      </c>
      <c r="D31" s="121" t="s">
        <v>233</v>
      </c>
      <c r="E31" s="122" t="s">
        <v>226</v>
      </c>
      <c r="F31" s="123" t="s">
        <v>234</v>
      </c>
      <c r="G31" s="124" t="s">
        <v>226</v>
      </c>
    </row>
    <row r="32" spans="2:11" ht="18.75" customHeight="1" thickBot="1" x14ac:dyDescent="0.2">
      <c r="B32" s="79" t="s">
        <v>232</v>
      </c>
      <c r="C32" s="125">
        <f>F32*G32</f>
        <v>0</v>
      </c>
      <c r="D32" s="126">
        <v>270000</v>
      </c>
      <c r="E32" s="127">
        <f>'（入力）源泉徴収票'!X51+'（入力）源泉徴収票'!AD51</f>
        <v>0</v>
      </c>
      <c r="F32" s="129">
        <v>350000</v>
      </c>
      <c r="G32" s="130">
        <f>'（入力）源泉徴収票'!AA51</f>
        <v>0</v>
      </c>
    </row>
    <row r="33" spans="2:11" ht="18.75" customHeight="1" x14ac:dyDescent="0.15">
      <c r="B33" s="1059" t="s">
        <v>10</v>
      </c>
      <c r="C33" s="1061">
        <f>D34*E34</f>
        <v>0</v>
      </c>
      <c r="D33" s="92" t="s">
        <v>16</v>
      </c>
      <c r="E33" s="98" t="s">
        <v>226</v>
      </c>
    </row>
    <row r="34" spans="2:11" ht="18.75" customHeight="1" thickBot="1" x14ac:dyDescent="0.2">
      <c r="B34" s="1060"/>
      <c r="C34" s="1062"/>
      <c r="D34" s="99">
        <v>270000</v>
      </c>
      <c r="E34" s="100">
        <f>'（入力）源泉徴収票'!AG51</f>
        <v>0</v>
      </c>
      <c r="F34" s="456"/>
      <c r="G34" s="456"/>
      <c r="H34" s="456"/>
      <c r="I34" s="456"/>
      <c r="J34" s="456"/>
    </row>
    <row r="35" spans="2:11" ht="18.75" customHeight="1" thickBot="1" x14ac:dyDescent="0.2">
      <c r="B35" s="77" t="s">
        <v>9</v>
      </c>
      <c r="C35" s="128">
        <v>380000</v>
      </c>
      <c r="D35" s="458"/>
      <c r="E35" s="458"/>
      <c r="F35" s="456"/>
      <c r="G35" s="456"/>
      <c r="H35" s="456"/>
      <c r="I35" s="456"/>
      <c r="J35" s="456"/>
    </row>
    <row r="36" spans="2:11" ht="22.5" customHeight="1" thickTop="1" thickBot="1" x14ac:dyDescent="0.2">
      <c r="B36" s="67" t="s">
        <v>13</v>
      </c>
      <c r="C36" s="66">
        <f>SUM(C10:C35)</f>
        <v>380000</v>
      </c>
      <c r="D36" s="456"/>
      <c r="E36" s="456"/>
      <c r="F36" s="456"/>
      <c r="G36" s="456"/>
      <c r="H36" s="456"/>
      <c r="I36" s="456"/>
      <c r="J36" s="456"/>
    </row>
    <row r="37" spans="2:11" ht="8.25" customHeight="1" thickBot="1" x14ac:dyDescent="0.2"/>
    <row r="38" spans="2:11" ht="22.5" customHeight="1" thickBot="1" x14ac:dyDescent="0.2">
      <c r="B38" s="68" t="s">
        <v>14</v>
      </c>
      <c r="C38" s="152">
        <f>ROUNDDOWN(IF((C8-C36)&lt;0,0,C8-C36),-3)</f>
        <v>0</v>
      </c>
      <c r="D38" s="1079" t="s">
        <v>25</v>
      </c>
      <c r="E38" s="1080"/>
      <c r="F38" s="456"/>
      <c r="G38" s="456"/>
      <c r="H38" s="456"/>
      <c r="I38" s="456"/>
      <c r="J38" s="456"/>
      <c r="K38" s="456"/>
    </row>
    <row r="39" spans="2:11" ht="8.25" customHeight="1" thickBot="1" x14ac:dyDescent="0.2"/>
    <row r="40" spans="2:11" ht="22.5" customHeight="1" thickBot="1" x14ac:dyDescent="0.2">
      <c r="B40" s="69" t="s">
        <v>15</v>
      </c>
      <c r="C40" s="149">
        <f>HLOOKUP(K28,E40:K42,2,0)</f>
        <v>0.05</v>
      </c>
      <c r="D40" s="457"/>
      <c r="E40" s="134">
        <v>1</v>
      </c>
      <c r="F40" s="135">
        <v>2</v>
      </c>
      <c r="G40" s="135">
        <v>3</v>
      </c>
      <c r="H40" s="135">
        <v>4</v>
      </c>
      <c r="I40" s="135">
        <v>5</v>
      </c>
      <c r="J40" s="136">
        <v>6</v>
      </c>
      <c r="K40" s="137">
        <v>7</v>
      </c>
    </row>
    <row r="41" spans="2:11" ht="22.5" customHeight="1" thickTop="1" thickBot="1" x14ac:dyDescent="0.2">
      <c r="B41" s="58" t="s">
        <v>16</v>
      </c>
      <c r="C41" s="150">
        <f>HLOOKUP(K28,E40:K42,3,0)</f>
        <v>0</v>
      </c>
      <c r="D41" s="456"/>
      <c r="E41" s="138">
        <v>0.05</v>
      </c>
      <c r="F41" s="139">
        <v>0.1</v>
      </c>
      <c r="G41" s="139">
        <v>0.2</v>
      </c>
      <c r="H41" s="139">
        <v>0.23</v>
      </c>
      <c r="I41" s="139">
        <v>0.33</v>
      </c>
      <c r="J41" s="139">
        <v>0.4</v>
      </c>
      <c r="K41" s="140">
        <v>0.45</v>
      </c>
    </row>
    <row r="42" spans="2:11" ht="22.5" customHeight="1" thickBot="1" x14ac:dyDescent="0.2">
      <c r="E42" s="131">
        <v>0</v>
      </c>
      <c r="F42" s="132">
        <v>97500</v>
      </c>
      <c r="G42" s="132">
        <v>427500</v>
      </c>
      <c r="H42" s="132">
        <v>636000</v>
      </c>
      <c r="I42" s="132">
        <v>1536000</v>
      </c>
      <c r="J42" s="132">
        <v>2796000</v>
      </c>
      <c r="K42" s="133">
        <v>4796000</v>
      </c>
    </row>
    <row r="43" spans="2:11" ht="22.5" customHeight="1" x14ac:dyDescent="0.15">
      <c r="B43" s="69" t="s">
        <v>18</v>
      </c>
      <c r="C43" s="70">
        <f>ROUNDDOWN((C38*C40-C41),0)</f>
        <v>0</v>
      </c>
      <c r="D43" s="456"/>
      <c r="E43" s="456"/>
      <c r="F43" s="456"/>
      <c r="G43" s="456"/>
      <c r="H43" s="456"/>
      <c r="I43" s="456"/>
      <c r="J43" s="456"/>
      <c r="K43" s="456"/>
    </row>
    <row r="44" spans="2:11" ht="22.5" customHeight="1" thickBot="1" x14ac:dyDescent="0.2">
      <c r="B44" s="71" t="s">
        <v>19</v>
      </c>
      <c r="C44" s="151">
        <f>'（入力）源泉徴収票'!BC22</f>
        <v>0</v>
      </c>
      <c r="D44" s="456"/>
      <c r="E44" s="456"/>
      <c r="F44" s="456"/>
      <c r="G44" s="456"/>
      <c r="H44" s="456"/>
      <c r="I44" s="456"/>
      <c r="J44" s="456"/>
      <c r="K44" s="456"/>
    </row>
    <row r="45" spans="2:11" ht="22.5" customHeight="1" x14ac:dyDescent="0.15">
      <c r="B45" s="72" t="s">
        <v>20</v>
      </c>
      <c r="C45" s="65">
        <f>C43-C44</f>
        <v>0</v>
      </c>
      <c r="D45" s="1081" t="s">
        <v>243</v>
      </c>
      <c r="E45" s="1082"/>
      <c r="F45" s="1082"/>
      <c r="G45" s="1083"/>
      <c r="H45" s="456"/>
      <c r="I45" s="456"/>
      <c r="J45" s="456"/>
      <c r="K45" s="456"/>
    </row>
    <row r="46" spans="2:11" ht="22.5" customHeight="1" thickBot="1" x14ac:dyDescent="0.2">
      <c r="B46" s="73" t="s">
        <v>17</v>
      </c>
      <c r="C46" s="64">
        <f>ROUNDDOWN(C45*102.1%,-2)</f>
        <v>0</v>
      </c>
      <c r="D46" s="1056" t="s">
        <v>244</v>
      </c>
      <c r="E46" s="1057"/>
      <c r="F46" s="1057"/>
      <c r="G46" s="1058"/>
      <c r="H46" s="456"/>
      <c r="I46" s="456"/>
      <c r="J46" s="456"/>
      <c r="K46" s="456"/>
    </row>
    <row r="47" spans="2:11" ht="8.25" customHeight="1" thickBot="1" x14ac:dyDescent="0.2"/>
    <row r="48" spans="2:11" ht="22.5" customHeight="1" thickBot="1" x14ac:dyDescent="0.2">
      <c r="B48" s="74" t="s">
        <v>17</v>
      </c>
      <c r="C48" s="75">
        <f>'（入力）源泉徴収票'!BF13</f>
        <v>0</v>
      </c>
      <c r="D48" s="456"/>
      <c r="E48" s="456"/>
      <c r="F48" s="456"/>
      <c r="G48" s="456"/>
      <c r="H48" s="456"/>
      <c r="I48" s="456"/>
      <c r="J48" s="456"/>
      <c r="K48" s="456"/>
    </row>
    <row r="49" spans="2:11" ht="22.5" customHeight="1" thickBot="1" x14ac:dyDescent="0.2">
      <c r="B49" s="454" t="s">
        <v>245</v>
      </c>
      <c r="C49" s="455" t="str">
        <f>IF(C46=C48,"OK","エラーあり")</f>
        <v>OK</v>
      </c>
      <c r="D49" s="1073" t="s">
        <v>246</v>
      </c>
      <c r="E49" s="1074"/>
      <c r="F49" s="1074"/>
      <c r="G49" s="1074"/>
      <c r="H49" s="1074"/>
      <c r="I49" s="1074"/>
      <c r="J49" s="1075"/>
      <c r="K49" s="456"/>
    </row>
    <row r="50" spans="2:11" ht="18.75" customHeight="1" thickBot="1" x14ac:dyDescent="0.2"/>
    <row r="51" spans="2:11" ht="109.5" customHeight="1" thickBot="1" x14ac:dyDescent="0.2">
      <c r="B51" s="489" t="s">
        <v>247</v>
      </c>
      <c r="C51" s="1072"/>
      <c r="D51" s="1072"/>
      <c r="E51" s="1072"/>
      <c r="F51" s="1072"/>
      <c r="G51" s="1072"/>
      <c r="H51" s="1072"/>
      <c r="I51" s="1072"/>
      <c r="J51" s="536"/>
    </row>
    <row r="52" spans="2:11" ht="8.25" customHeight="1" x14ac:dyDescent="0.15"/>
    <row r="53" spans="2:11" ht="18.75" customHeight="1" x14ac:dyDescent="0.15"/>
    <row r="54" spans="2:11" ht="18.75" customHeight="1" x14ac:dyDescent="0.15"/>
    <row r="55" spans="2:11" ht="18.75" customHeight="1" x14ac:dyDescent="0.15"/>
    <row r="56" spans="2:11" ht="18.75" customHeight="1" x14ac:dyDescent="0.15"/>
    <row r="57" spans="2:11" ht="18.75" customHeight="1" x14ac:dyDescent="0.15"/>
    <row r="58" spans="2:11" ht="18.75" customHeight="1" x14ac:dyDescent="0.15"/>
    <row r="59" spans="2:11" ht="18.75" customHeight="1" x14ac:dyDescent="0.15"/>
    <row r="60" spans="2:11" ht="18.75" customHeight="1" x14ac:dyDescent="0.15"/>
    <row r="61" spans="2:11" ht="18.75" customHeight="1" x14ac:dyDescent="0.15"/>
    <row r="62" spans="2:11" ht="18.75" customHeight="1" x14ac:dyDescent="0.15"/>
    <row r="63" spans="2:11" ht="18.75" customHeight="1" x14ac:dyDescent="0.15"/>
    <row r="64" spans="2:11"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sheetData>
  <sheetProtection password="A3C7" sheet="1" objects="1" scenarios="1"/>
  <mergeCells count="41">
    <mergeCell ref="B2:C2"/>
    <mergeCell ref="B3:J3"/>
    <mergeCell ref="F15:G15"/>
    <mergeCell ref="F16:G16"/>
    <mergeCell ref="B11:B12"/>
    <mergeCell ref="B13:B14"/>
    <mergeCell ref="C13:C14"/>
    <mergeCell ref="B5:J5"/>
    <mergeCell ref="C11:C12"/>
    <mergeCell ref="B17:B18"/>
    <mergeCell ref="C17:C18"/>
    <mergeCell ref="H15:I15"/>
    <mergeCell ref="H16:I16"/>
    <mergeCell ref="I25:J25"/>
    <mergeCell ref="I21:J21"/>
    <mergeCell ref="I20:J20"/>
    <mergeCell ref="I22:J22"/>
    <mergeCell ref="H19:J19"/>
    <mergeCell ref="B21:B22"/>
    <mergeCell ref="C21:C22"/>
    <mergeCell ref="B19:B20"/>
    <mergeCell ref="C19:C20"/>
    <mergeCell ref="B23:B24"/>
    <mergeCell ref="C23:C24"/>
    <mergeCell ref="B51:J51"/>
    <mergeCell ref="D49:J49"/>
    <mergeCell ref="B25:B26"/>
    <mergeCell ref="B29:B30"/>
    <mergeCell ref="C25:C26"/>
    <mergeCell ref="C29:C30"/>
    <mergeCell ref="B27:B28"/>
    <mergeCell ref="C27:C28"/>
    <mergeCell ref="I23:J23"/>
    <mergeCell ref="I24:J24"/>
    <mergeCell ref="D38:E38"/>
    <mergeCell ref="D45:G45"/>
    <mergeCell ref="D46:G46"/>
    <mergeCell ref="B33:B34"/>
    <mergeCell ref="C33:C34"/>
    <mergeCell ref="I26:J26"/>
    <mergeCell ref="H28:J28"/>
  </mergeCells>
  <phoneticPr fontId="2"/>
  <hyperlinks>
    <hyperlink ref="B3:I3" location="利用前に必ずお読み下さい!A1" display="ご利用前には注意事項を必ずお読み下さい。"/>
  </hyperlinks>
  <printOptions horizontalCentered="1"/>
  <pageMargins left="0.70866141732283472" right="0.19685039370078741" top="0.55118110236220474" bottom="0.15748031496062992" header="0.31496062992125984" footer="0.31496062992125984"/>
  <pageSetup paperSize="9" scale="68" orientation="portrait" horizontalDpi="0" verticalDpi="0" r:id="rId1"/>
  <ignoredErrors>
    <ignoredError sqref="C8 E12 F12:I12 E14:F14 H14:I14 C16:H16 C15 E22 E20 E24 E26 C19:C30 C17 E30 E28 E32 G32 C31 E34 C40:C41 C44 E18" unlockedFormula="1"/>
    <ignoredError sqref="C32:C33" formula="1" unlockedFormula="1"/>
    <ignoredError sqref="C3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8"/>
  <sheetViews>
    <sheetView workbookViewId="0">
      <selection activeCell="J2" sqref="J2"/>
    </sheetView>
  </sheetViews>
  <sheetFormatPr defaultRowHeight="13.5" x14ac:dyDescent="0.15"/>
  <cols>
    <col min="1" max="1" width="2.125" style="2" customWidth="1"/>
    <col min="2" max="2" width="2.25" style="2" customWidth="1"/>
    <col min="3" max="3" width="4.125" style="2" customWidth="1"/>
    <col min="4" max="4" width="0.875" style="2" customWidth="1"/>
    <col min="5" max="5" width="12" style="2" customWidth="1"/>
    <col min="6" max="6" width="11.5" style="2" customWidth="1"/>
    <col min="7" max="7" width="3" style="2" bestFit="1" customWidth="1"/>
    <col min="8" max="8" width="10.875" style="2" customWidth="1"/>
    <col min="9" max="9" width="11.375" style="2" customWidth="1"/>
    <col min="10" max="10" width="5.25" style="2" bestFit="1" customWidth="1"/>
    <col min="11" max="11" width="2.875" style="2" customWidth="1"/>
    <col min="12" max="12" width="4.125" style="2" customWidth="1"/>
    <col min="13" max="13" width="0.875" style="2" customWidth="1"/>
    <col min="14" max="14" width="12" style="2" customWidth="1"/>
    <col min="15" max="15" width="11.5" style="2" customWidth="1"/>
    <col min="16" max="16" width="3" style="2" bestFit="1" customWidth="1"/>
    <col min="17" max="17" width="10.875" style="2" customWidth="1"/>
    <col min="18" max="18" width="11.375" style="2" customWidth="1"/>
    <col min="19" max="19" width="5.25" style="2" bestFit="1" customWidth="1"/>
    <col min="20" max="20" width="2.125" style="2" customWidth="1"/>
    <col min="21" max="21" width="1.625" style="2" customWidth="1"/>
    <col min="22" max="16384" width="9" style="2"/>
  </cols>
  <sheetData>
    <row r="1" spans="2:20" ht="8.25" customHeight="1" x14ac:dyDescent="0.15"/>
    <row r="2" spans="2:20" ht="21.75" customHeight="1" x14ac:dyDescent="0.15">
      <c r="B2" s="499" t="s">
        <v>83</v>
      </c>
      <c r="C2" s="500"/>
      <c r="D2" s="500"/>
      <c r="E2" s="500"/>
      <c r="F2" s="500"/>
      <c r="G2" s="500"/>
      <c r="H2" s="500"/>
    </row>
    <row r="3" spans="2:20" ht="21.75" customHeight="1" x14ac:dyDescent="0.15">
      <c r="B3" s="82"/>
      <c r="C3" s="537" t="s">
        <v>96</v>
      </c>
      <c r="D3" s="538"/>
      <c r="E3" s="539"/>
      <c r="F3" s="539"/>
      <c r="G3" s="539"/>
      <c r="H3" s="539"/>
      <c r="I3" s="539"/>
      <c r="J3" s="539"/>
    </row>
    <row r="4" spans="2:20" ht="11.25" customHeight="1" thickBot="1" x14ac:dyDescent="0.2"/>
    <row r="5" spans="2:20" ht="14.25" customHeight="1" thickTop="1" thickBot="1" x14ac:dyDescent="0.2">
      <c r="E5" s="1137" t="s">
        <v>62</v>
      </c>
      <c r="F5" s="1138"/>
      <c r="G5" s="1138"/>
      <c r="H5" s="1138"/>
      <c r="I5" s="1139"/>
    </row>
    <row r="6" spans="2:20" ht="14.25" customHeight="1" thickTop="1" thickBot="1" x14ac:dyDescent="0.2">
      <c r="B6" s="47"/>
      <c r="C6" s="48"/>
      <c r="D6" s="49"/>
      <c r="E6" s="1140"/>
      <c r="F6" s="1141"/>
      <c r="G6" s="1141"/>
      <c r="H6" s="1141"/>
      <c r="I6" s="1142"/>
      <c r="J6" s="48"/>
      <c r="K6" s="48"/>
      <c r="L6" s="48"/>
      <c r="M6" s="48"/>
      <c r="N6" s="48"/>
      <c r="O6" s="48"/>
      <c r="P6" s="48"/>
      <c r="Q6" s="48"/>
      <c r="R6" s="48"/>
      <c r="S6" s="48"/>
      <c r="T6" s="49"/>
    </row>
    <row r="7" spans="2:20" ht="12.75" customHeight="1" thickTop="1" thickBot="1" x14ac:dyDescent="0.2">
      <c r="B7" s="50"/>
      <c r="C7" s="46"/>
      <c r="D7" s="46"/>
      <c r="E7" s="46"/>
      <c r="F7" s="46"/>
      <c r="G7" s="46"/>
      <c r="H7" s="46"/>
      <c r="I7" s="46"/>
      <c r="J7" s="46"/>
      <c r="K7" s="46"/>
      <c r="L7" s="46"/>
      <c r="M7" s="46"/>
      <c r="N7" s="46"/>
      <c r="O7" s="46"/>
      <c r="P7" s="46"/>
      <c r="Q7" s="46"/>
      <c r="R7" s="46"/>
      <c r="S7" s="46"/>
      <c r="T7" s="54"/>
    </row>
    <row r="8" spans="2:20" ht="18.75" customHeight="1" x14ac:dyDescent="0.15">
      <c r="B8" s="50"/>
      <c r="C8" s="24"/>
      <c r="D8" s="46"/>
      <c r="E8" s="1105" t="s">
        <v>53</v>
      </c>
      <c r="F8" s="32" t="s">
        <v>56</v>
      </c>
      <c r="G8" s="1108" t="s">
        <v>43</v>
      </c>
      <c r="H8" s="1158"/>
      <c r="I8" s="1108" t="s">
        <v>16</v>
      </c>
      <c r="J8" s="1109"/>
      <c r="K8" s="46"/>
      <c r="L8" s="28"/>
      <c r="M8" s="46"/>
      <c r="N8" s="1128" t="s">
        <v>53</v>
      </c>
      <c r="O8" s="34" t="s">
        <v>56</v>
      </c>
      <c r="P8" s="1152" t="s">
        <v>43</v>
      </c>
      <c r="Q8" s="1153"/>
      <c r="R8" s="1152" t="s">
        <v>16</v>
      </c>
      <c r="S8" s="1154"/>
      <c r="T8" s="54"/>
    </row>
    <row r="9" spans="2:20" ht="18.75" customHeight="1" x14ac:dyDescent="0.15">
      <c r="B9" s="50"/>
      <c r="C9" s="1148" t="s">
        <v>21</v>
      </c>
      <c r="D9" s="46"/>
      <c r="E9" s="1106"/>
      <c r="F9" s="15" t="s">
        <v>35</v>
      </c>
      <c r="G9" s="43" t="s">
        <v>37</v>
      </c>
      <c r="H9" s="18">
        <f>年末調整計算シート!E12</f>
        <v>0</v>
      </c>
      <c r="I9" s="20">
        <f>IF(H9&lt;=20000,H9,IF(H9&lt;=40000,ROUNDDOWN(H9/2+10000,0),IF(H9&lt;=80000,ROUNDDOWN(H9/4+20000,0),40000)))</f>
        <v>0</v>
      </c>
      <c r="J9" s="12" t="s">
        <v>39</v>
      </c>
      <c r="K9" s="46"/>
      <c r="L9" s="1150" t="s">
        <v>57</v>
      </c>
      <c r="M9" s="46"/>
      <c r="N9" s="1129"/>
      <c r="O9" s="15" t="s">
        <v>35</v>
      </c>
      <c r="P9" s="10" t="s">
        <v>37</v>
      </c>
      <c r="Q9" s="18">
        <f>H9</f>
        <v>0</v>
      </c>
      <c r="R9" s="20">
        <f>IF(Q9&lt;=12000,Q9,IF(Q9&lt;=32000,ROUNDDOWN(Q9/2+6000,0),IF(Q9&lt;=56000,ROUNDDOWN(Q9/4+14000,0),28000)))</f>
        <v>0</v>
      </c>
      <c r="S9" s="12" t="s">
        <v>39</v>
      </c>
      <c r="T9" s="54"/>
    </row>
    <row r="10" spans="2:20" ht="18.75" customHeight="1" x14ac:dyDescent="0.15">
      <c r="B10" s="50"/>
      <c r="C10" s="1149"/>
      <c r="D10" s="46"/>
      <c r="E10" s="1106"/>
      <c r="F10" s="16" t="s">
        <v>36</v>
      </c>
      <c r="G10" s="44" t="s">
        <v>38</v>
      </c>
      <c r="H10" s="19">
        <f>年末調整計算シート!F12</f>
        <v>0</v>
      </c>
      <c r="I10" s="21">
        <f>IF(H10&lt;=25000,H10,IF(H10&lt;=50000,ROUNDDOWN(H10/2+12500,0),IF(H10&lt;=100000,ROUNDDOWN(H10/4+25000,0),50000)))</f>
        <v>0</v>
      </c>
      <c r="J10" s="13" t="s">
        <v>40</v>
      </c>
      <c r="K10" s="46"/>
      <c r="L10" s="1151"/>
      <c r="M10" s="46"/>
      <c r="N10" s="1129"/>
      <c r="O10" s="16" t="s">
        <v>36</v>
      </c>
      <c r="P10" s="11" t="s">
        <v>38</v>
      </c>
      <c r="Q10" s="19">
        <f>H10</f>
        <v>0</v>
      </c>
      <c r="R10" s="21">
        <f>IF(Q10&lt;=15000,Q10,IF(Q10&lt;=40000,ROUNDDOWN(Q10/2+7500,0),IF(Q10&lt;=70000,ROUNDDOWN(Q10/4+17500,0),35000)))</f>
        <v>0</v>
      </c>
      <c r="S10" s="13" t="s">
        <v>40</v>
      </c>
      <c r="T10" s="54"/>
    </row>
    <row r="11" spans="2:20" ht="18.75" customHeight="1" thickBot="1" x14ac:dyDescent="0.2">
      <c r="B11" s="50"/>
      <c r="C11" s="1149"/>
      <c r="D11" s="46"/>
      <c r="E11" s="1106"/>
      <c r="F11" s="1112" t="s">
        <v>66</v>
      </c>
      <c r="G11" s="1113"/>
      <c r="H11" s="1113"/>
      <c r="I11" s="22">
        <f>IF(SUM(I9:I10)&lt;40000,SUM(I9:I10),40000)</f>
        <v>0</v>
      </c>
      <c r="J11" s="14" t="s">
        <v>41</v>
      </c>
      <c r="K11" s="46"/>
      <c r="L11" s="1151"/>
      <c r="M11" s="46"/>
      <c r="N11" s="1129"/>
      <c r="O11" s="1155" t="s">
        <v>67</v>
      </c>
      <c r="P11" s="1156"/>
      <c r="Q11" s="1157"/>
      <c r="R11" s="22">
        <f>IF(SUM(R9:R10)&lt;28000,SUM(R9:R10),28000)</f>
        <v>0</v>
      </c>
      <c r="S11" s="14" t="s">
        <v>41</v>
      </c>
      <c r="T11" s="54"/>
    </row>
    <row r="12" spans="2:20" ht="18.75" customHeight="1" thickTop="1" x14ac:dyDescent="0.15">
      <c r="B12" s="50"/>
      <c r="C12" s="1149"/>
      <c r="D12" s="46"/>
      <c r="E12" s="1107"/>
      <c r="F12" s="1114" t="s">
        <v>42</v>
      </c>
      <c r="G12" s="1115"/>
      <c r="H12" s="1115"/>
      <c r="I12" s="23">
        <f>IF(I10&gt;=I11,I10,I11)</f>
        <v>0</v>
      </c>
      <c r="J12" s="17" t="s">
        <v>51</v>
      </c>
      <c r="K12" s="46"/>
      <c r="L12" s="1151"/>
      <c r="M12" s="46"/>
      <c r="N12" s="1130"/>
      <c r="O12" s="1125" t="s">
        <v>42</v>
      </c>
      <c r="P12" s="1126"/>
      <c r="Q12" s="1127"/>
      <c r="R12" s="30">
        <f>IF(R10&gt;=R11,R10,R11)</f>
        <v>0</v>
      </c>
      <c r="S12" s="31" t="s">
        <v>51</v>
      </c>
      <c r="T12" s="54"/>
    </row>
    <row r="13" spans="2:20" ht="4.5" customHeight="1" x14ac:dyDescent="0.15">
      <c r="B13" s="50"/>
      <c r="C13" s="1149"/>
      <c r="D13" s="46"/>
      <c r="E13" s="46"/>
      <c r="F13" s="46"/>
      <c r="G13" s="46"/>
      <c r="H13" s="46"/>
      <c r="I13" s="46"/>
      <c r="J13" s="46"/>
      <c r="K13" s="46"/>
      <c r="L13" s="1151"/>
      <c r="M13" s="46"/>
      <c r="N13" s="46"/>
      <c r="O13" s="46"/>
      <c r="P13" s="46"/>
      <c r="Q13" s="46"/>
      <c r="R13" s="46"/>
      <c r="S13" s="46"/>
      <c r="T13" s="54"/>
    </row>
    <row r="14" spans="2:20" ht="18.75" customHeight="1" x14ac:dyDescent="0.15">
      <c r="B14" s="50"/>
      <c r="C14" s="1149"/>
      <c r="D14" s="46"/>
      <c r="E14" s="1105" t="s">
        <v>54</v>
      </c>
      <c r="F14" s="33"/>
      <c r="G14" s="1110" t="s">
        <v>43</v>
      </c>
      <c r="H14" s="1136"/>
      <c r="I14" s="1110" t="s">
        <v>16</v>
      </c>
      <c r="J14" s="1111"/>
      <c r="K14" s="46"/>
      <c r="L14" s="1151"/>
      <c r="M14" s="46"/>
      <c r="N14" s="1128" t="s">
        <v>54</v>
      </c>
      <c r="O14" s="35"/>
      <c r="P14" s="1122" t="s">
        <v>43</v>
      </c>
      <c r="Q14" s="1123"/>
      <c r="R14" s="1122" t="s">
        <v>16</v>
      </c>
      <c r="S14" s="1124"/>
      <c r="T14" s="54"/>
    </row>
    <row r="15" spans="2:20" ht="18.75" customHeight="1" thickBot="1" x14ac:dyDescent="0.2">
      <c r="B15" s="50"/>
      <c r="C15" s="1149"/>
      <c r="D15" s="46"/>
      <c r="E15" s="1106"/>
      <c r="F15" s="15" t="s">
        <v>43</v>
      </c>
      <c r="G15" s="43" t="s">
        <v>44</v>
      </c>
      <c r="H15" s="18">
        <f>年末調整計算シート!G12</f>
        <v>0</v>
      </c>
      <c r="I15" s="20">
        <f>IF(H15&lt;=20000,H15,IF(H15&lt;=40000,ROUNDDOWN(H15/2+10000,0),IF(H15&lt;=80000,ROUNDDOWN(H15/4+20000,0),40000)))</f>
        <v>0</v>
      </c>
      <c r="J15" s="12"/>
      <c r="K15" s="46"/>
      <c r="L15" s="1151"/>
      <c r="M15" s="46"/>
      <c r="N15" s="1129"/>
      <c r="O15" s="15" t="s">
        <v>43</v>
      </c>
      <c r="P15" s="10" t="s">
        <v>44</v>
      </c>
      <c r="Q15" s="18">
        <f>H15</f>
        <v>0</v>
      </c>
      <c r="R15" s="20">
        <f>IF(Q15&lt;=12000,Q15,IF(Q15&lt;=32000,ROUNDDOWN(Q15/2+6000,0),IF(Q15&lt;=56000,ROUNDDOWN(Q15/4+14000,0),28000)))</f>
        <v>0</v>
      </c>
      <c r="S15" s="12"/>
      <c r="T15" s="54"/>
    </row>
    <row r="16" spans="2:20" ht="18.75" customHeight="1" thickTop="1" x14ac:dyDescent="0.15">
      <c r="B16" s="50"/>
      <c r="C16" s="1149"/>
      <c r="D16" s="46"/>
      <c r="E16" s="1107"/>
      <c r="F16" s="1114" t="s">
        <v>42</v>
      </c>
      <c r="G16" s="1115"/>
      <c r="H16" s="1115"/>
      <c r="I16" s="23">
        <f>I15</f>
        <v>0</v>
      </c>
      <c r="J16" s="17" t="s">
        <v>50</v>
      </c>
      <c r="K16" s="46"/>
      <c r="L16" s="1151"/>
      <c r="M16" s="46"/>
      <c r="N16" s="1130"/>
      <c r="O16" s="1125" t="s">
        <v>42</v>
      </c>
      <c r="P16" s="1126"/>
      <c r="Q16" s="1127"/>
      <c r="R16" s="30">
        <f>R15</f>
        <v>0</v>
      </c>
      <c r="S16" s="31" t="s">
        <v>50</v>
      </c>
      <c r="T16" s="54"/>
    </row>
    <row r="17" spans="1:20" ht="4.5" customHeight="1" x14ac:dyDescent="0.15">
      <c r="B17" s="50"/>
      <c r="C17" s="1149"/>
      <c r="D17" s="46"/>
      <c r="E17" s="46"/>
      <c r="F17" s="46"/>
      <c r="G17" s="46"/>
      <c r="H17" s="46"/>
      <c r="I17" s="46"/>
      <c r="J17" s="46"/>
      <c r="K17" s="46"/>
      <c r="L17" s="1151"/>
      <c r="M17" s="46"/>
      <c r="N17" s="46"/>
      <c r="O17" s="46"/>
      <c r="P17" s="46"/>
      <c r="Q17" s="46"/>
      <c r="R17" s="46"/>
      <c r="S17" s="46"/>
      <c r="T17" s="54"/>
    </row>
    <row r="18" spans="1:20" ht="18.75" customHeight="1" x14ac:dyDescent="0.15">
      <c r="B18" s="50"/>
      <c r="C18" s="1149"/>
      <c r="D18" s="46"/>
      <c r="E18" s="1105" t="s">
        <v>55</v>
      </c>
      <c r="F18" s="81" t="s">
        <v>56</v>
      </c>
      <c r="G18" s="1110" t="s">
        <v>43</v>
      </c>
      <c r="H18" s="1159"/>
      <c r="I18" s="1110" t="s">
        <v>16</v>
      </c>
      <c r="J18" s="1111"/>
      <c r="K18" s="46"/>
      <c r="L18" s="1151"/>
      <c r="M18" s="46"/>
      <c r="N18" s="1128" t="s">
        <v>55</v>
      </c>
      <c r="O18" s="80" t="s">
        <v>56</v>
      </c>
      <c r="P18" s="1122" t="s">
        <v>43</v>
      </c>
      <c r="Q18" s="1123"/>
      <c r="R18" s="1122" t="s">
        <v>16</v>
      </c>
      <c r="S18" s="1124"/>
      <c r="T18" s="54"/>
    </row>
    <row r="19" spans="1:20" ht="18.75" customHeight="1" x14ac:dyDescent="0.15">
      <c r="B19" s="50"/>
      <c r="C19" s="1149"/>
      <c r="D19" s="46"/>
      <c r="E19" s="1106"/>
      <c r="F19" s="15" t="s">
        <v>35</v>
      </c>
      <c r="G19" s="43" t="s">
        <v>48</v>
      </c>
      <c r="H19" s="18">
        <f>年末調整計算シート!H12</f>
        <v>0</v>
      </c>
      <c r="I19" s="20">
        <f>IF(H19&lt;=20000,H19,IF(H19&lt;=40000,ROUNDDOWN(H19/2+10000,0),IF(H19&lt;=80000,ROUNDDOWN(H19/4+20000,0),40000)))</f>
        <v>0</v>
      </c>
      <c r="J19" s="12" t="s">
        <v>45</v>
      </c>
      <c r="K19" s="46"/>
      <c r="L19" s="1151"/>
      <c r="M19" s="46"/>
      <c r="N19" s="1129"/>
      <c r="O19" s="15" t="s">
        <v>35</v>
      </c>
      <c r="P19" s="10" t="s">
        <v>48</v>
      </c>
      <c r="Q19" s="18">
        <f>H19</f>
        <v>0</v>
      </c>
      <c r="R19" s="20">
        <f>IF(Q19&lt;=12000,Q19,IF(Q19&lt;=32000,ROUNDDOWN(Q19/2+6000,0),IF(Q19&lt;=56000,ROUNDDOWN(Q19/4+14000,0),28000)))</f>
        <v>0</v>
      </c>
      <c r="S19" s="12" t="s">
        <v>45</v>
      </c>
      <c r="T19" s="54"/>
    </row>
    <row r="20" spans="1:20" ht="18.75" customHeight="1" x14ac:dyDescent="0.15">
      <c r="B20" s="50"/>
      <c r="C20" s="1149"/>
      <c r="D20" s="46"/>
      <c r="E20" s="1106"/>
      <c r="F20" s="16" t="s">
        <v>36</v>
      </c>
      <c r="G20" s="44" t="s">
        <v>49</v>
      </c>
      <c r="H20" s="19">
        <f>年末調整計算シート!I12</f>
        <v>0</v>
      </c>
      <c r="I20" s="21">
        <f>IF(H20&lt;=25000,H20,IF(H20&lt;=50000,ROUNDDOWN(H20/2+12500,0),IF(H20&lt;=100000,ROUNDDOWN(H20/4+25000,0),50000)))</f>
        <v>0</v>
      </c>
      <c r="J20" s="13" t="s">
        <v>46</v>
      </c>
      <c r="K20" s="46"/>
      <c r="L20" s="1151"/>
      <c r="M20" s="46"/>
      <c r="N20" s="1129"/>
      <c r="O20" s="16" t="s">
        <v>36</v>
      </c>
      <c r="P20" s="11" t="s">
        <v>49</v>
      </c>
      <c r="Q20" s="19">
        <f>H20</f>
        <v>0</v>
      </c>
      <c r="R20" s="21">
        <f>IF(Q20&lt;=15000,Q20,IF(Q20&lt;=40000,ROUNDDOWN(Q20/2+7500,0),IF(Q20&lt;=70000,ROUNDDOWN(Q20/4+17500,0),35000)))</f>
        <v>0</v>
      </c>
      <c r="S20" s="13" t="s">
        <v>46</v>
      </c>
      <c r="T20" s="54"/>
    </row>
    <row r="21" spans="1:20" ht="18.75" customHeight="1" thickBot="1" x14ac:dyDescent="0.2">
      <c r="B21" s="50"/>
      <c r="C21" s="1149"/>
      <c r="D21" s="46"/>
      <c r="E21" s="1106"/>
      <c r="F21" s="1112" t="s">
        <v>69</v>
      </c>
      <c r="G21" s="1113"/>
      <c r="H21" s="1113"/>
      <c r="I21" s="22">
        <f>IF(SUM(I19:I20)&lt;40000,SUM(I19:I20),40000)</f>
        <v>0</v>
      </c>
      <c r="J21" s="14" t="s">
        <v>47</v>
      </c>
      <c r="K21" s="46"/>
      <c r="L21" s="1151"/>
      <c r="M21" s="46"/>
      <c r="N21" s="1129"/>
      <c r="O21" s="1112" t="s">
        <v>68</v>
      </c>
      <c r="P21" s="1113"/>
      <c r="Q21" s="1113"/>
      <c r="R21" s="22">
        <f>IF(SUM(R19:R20)&lt;28000,SUM(R19:R20),28000)</f>
        <v>0</v>
      </c>
      <c r="S21" s="14" t="s">
        <v>47</v>
      </c>
      <c r="T21" s="54"/>
    </row>
    <row r="22" spans="1:20" ht="18.75" customHeight="1" thickTop="1" x14ac:dyDescent="0.15">
      <c r="B22" s="50"/>
      <c r="C22" s="25"/>
      <c r="D22" s="46"/>
      <c r="E22" s="1107"/>
      <c r="F22" s="1114" t="s">
        <v>42</v>
      </c>
      <c r="G22" s="1115"/>
      <c r="H22" s="1115"/>
      <c r="I22" s="23">
        <f>IF(I20&gt;=I21,I20,I21)</f>
        <v>0</v>
      </c>
      <c r="J22" s="17" t="s">
        <v>52</v>
      </c>
      <c r="K22" s="46"/>
      <c r="L22" s="29"/>
      <c r="M22" s="46"/>
      <c r="N22" s="1130"/>
      <c r="O22" s="1125" t="s">
        <v>42</v>
      </c>
      <c r="P22" s="1126"/>
      <c r="Q22" s="1127"/>
      <c r="R22" s="30">
        <f>IF(R20&gt;=R21,R20,R21)</f>
        <v>0</v>
      </c>
      <c r="S22" s="31" t="s">
        <v>52</v>
      </c>
      <c r="T22" s="54"/>
    </row>
    <row r="23" spans="1:20" ht="4.5" customHeight="1" thickBot="1" x14ac:dyDescent="0.2">
      <c r="B23" s="50"/>
      <c r="C23" s="25"/>
      <c r="D23" s="26"/>
      <c r="E23" s="27"/>
      <c r="F23" s="27"/>
      <c r="G23" s="27"/>
      <c r="H23" s="27"/>
      <c r="I23" s="46"/>
      <c r="J23" s="46"/>
      <c r="K23" s="46"/>
      <c r="L23" s="29"/>
      <c r="M23" s="26"/>
      <c r="N23" s="27"/>
      <c r="O23" s="27"/>
      <c r="P23" s="27"/>
      <c r="Q23" s="27"/>
      <c r="R23" s="46"/>
      <c r="S23" s="46"/>
      <c r="T23" s="54"/>
    </row>
    <row r="24" spans="1:20" ht="26.25" customHeight="1" thickBot="1" x14ac:dyDescent="0.2">
      <c r="B24" s="50"/>
      <c r="C24" s="1131" t="s">
        <v>70</v>
      </c>
      <c r="D24" s="1132"/>
      <c r="E24" s="1132"/>
      <c r="F24" s="1132"/>
      <c r="G24" s="1132"/>
      <c r="H24" s="1133"/>
      <c r="I24" s="1134">
        <f>IF((I12+I16+I22)&lt;=120000,(I12+I16+I22),120000)</f>
        <v>0</v>
      </c>
      <c r="J24" s="1135"/>
      <c r="K24" s="46"/>
      <c r="L24" s="1143" t="s">
        <v>72</v>
      </c>
      <c r="M24" s="1144"/>
      <c r="N24" s="1144"/>
      <c r="O24" s="1144"/>
      <c r="P24" s="1144"/>
      <c r="Q24" s="1145"/>
      <c r="R24" s="1146">
        <f>IF((R12+R16+R22)&lt;=70000,(R12+R16+R22),70000)</f>
        <v>0</v>
      </c>
      <c r="S24" s="1147"/>
      <c r="T24" s="54"/>
    </row>
    <row r="25" spans="1:20" ht="8.25" customHeight="1" thickBot="1" x14ac:dyDescent="0.2">
      <c r="B25" s="51"/>
      <c r="C25" s="52"/>
      <c r="D25" s="52"/>
      <c r="E25" s="52"/>
      <c r="F25" s="52"/>
      <c r="G25" s="52"/>
      <c r="H25" s="52"/>
      <c r="I25" s="52"/>
      <c r="J25" s="52"/>
      <c r="K25" s="52"/>
      <c r="L25" s="52"/>
      <c r="M25" s="52"/>
      <c r="N25" s="52"/>
      <c r="O25" s="52"/>
      <c r="P25" s="52"/>
      <c r="Q25" s="52"/>
      <c r="R25" s="52"/>
      <c r="S25" s="52"/>
      <c r="T25" s="53"/>
    </row>
    <row r="26" spans="1:20" ht="18.75" customHeight="1" thickTop="1" thickBot="1" x14ac:dyDescent="0.2">
      <c r="B26" s="46"/>
      <c r="C26" s="46"/>
      <c r="D26" s="46"/>
      <c r="E26" s="46"/>
      <c r="F26" s="46"/>
      <c r="G26" s="46"/>
      <c r="H26" s="46"/>
      <c r="I26" s="46"/>
      <c r="J26" s="46"/>
      <c r="K26" s="46"/>
      <c r="L26" s="46"/>
      <c r="M26" s="46"/>
      <c r="N26" s="46"/>
      <c r="O26" s="46"/>
      <c r="P26" s="46"/>
      <c r="Q26" s="46"/>
      <c r="R26" s="46"/>
      <c r="S26" s="46"/>
      <c r="T26" s="46"/>
    </row>
    <row r="27" spans="1:20" ht="14.25" customHeight="1" thickTop="1" thickBot="1" x14ac:dyDescent="0.2">
      <c r="E27" s="1137" t="s">
        <v>65</v>
      </c>
      <c r="F27" s="1138"/>
      <c r="G27" s="1138"/>
      <c r="H27" s="1138"/>
      <c r="I27" s="1139"/>
    </row>
    <row r="28" spans="1:20" ht="14.25" customHeight="1" thickTop="1" thickBot="1" x14ac:dyDescent="0.2">
      <c r="B28" s="47"/>
      <c r="C28" s="48"/>
      <c r="D28" s="49"/>
      <c r="E28" s="1140"/>
      <c r="F28" s="1141"/>
      <c r="G28" s="1141"/>
      <c r="H28" s="1141"/>
      <c r="I28" s="1142"/>
      <c r="J28" s="48"/>
      <c r="K28" s="48"/>
      <c r="L28" s="48"/>
      <c r="M28" s="48"/>
      <c r="N28" s="48"/>
      <c r="O28" s="48"/>
      <c r="P28" s="48"/>
      <c r="Q28" s="48"/>
      <c r="R28" s="48"/>
      <c r="S28" s="48"/>
      <c r="T28" s="49"/>
    </row>
    <row r="29" spans="1:20" ht="12.75" customHeight="1" thickTop="1" thickBot="1" x14ac:dyDescent="0.2">
      <c r="A29" s="54"/>
      <c r="B29" s="50"/>
      <c r="C29" s="46"/>
      <c r="D29" s="46"/>
      <c r="E29" s="46"/>
      <c r="F29" s="46"/>
      <c r="G29" s="46"/>
      <c r="H29" s="46"/>
      <c r="I29" s="46"/>
      <c r="J29" s="46"/>
      <c r="K29" s="46"/>
      <c r="L29" s="46"/>
      <c r="M29" s="46"/>
      <c r="N29" s="46"/>
      <c r="O29" s="46"/>
      <c r="P29" s="46"/>
      <c r="Q29" s="46"/>
      <c r="R29" s="46"/>
      <c r="S29" s="46"/>
      <c r="T29" s="54"/>
    </row>
    <row r="30" spans="1:20" ht="18.75" customHeight="1" x14ac:dyDescent="0.15">
      <c r="A30" s="54"/>
      <c r="B30" s="50"/>
      <c r="C30" s="1177" t="s">
        <v>0</v>
      </c>
      <c r="E30" s="1183" t="s">
        <v>56</v>
      </c>
      <c r="F30" s="1117"/>
      <c r="G30" s="1116" t="s">
        <v>43</v>
      </c>
      <c r="H30" s="1117"/>
      <c r="I30" s="1116" t="s">
        <v>16</v>
      </c>
      <c r="J30" s="1118"/>
      <c r="L30" s="1165" t="s">
        <v>1</v>
      </c>
      <c r="N30" s="1167" t="s">
        <v>56</v>
      </c>
      <c r="O30" s="1168"/>
      <c r="P30" s="1169" t="s">
        <v>43</v>
      </c>
      <c r="Q30" s="1168"/>
      <c r="R30" s="1169" t="s">
        <v>16</v>
      </c>
      <c r="S30" s="1170"/>
      <c r="T30" s="54"/>
    </row>
    <row r="31" spans="1:20" ht="18.75" customHeight="1" x14ac:dyDescent="0.15">
      <c r="A31" s="54"/>
      <c r="B31" s="50"/>
      <c r="C31" s="1178"/>
      <c r="E31" s="1179" t="s">
        <v>58</v>
      </c>
      <c r="F31" s="1180"/>
      <c r="G31" s="43" t="s">
        <v>60</v>
      </c>
      <c r="H31" s="18">
        <f>年末調整計算シート!E14</f>
        <v>0</v>
      </c>
      <c r="I31" s="20">
        <f>IF(H31&lt;=50000,H31,50000)</f>
        <v>0</v>
      </c>
      <c r="J31" s="12" t="s">
        <v>63</v>
      </c>
      <c r="L31" s="1166"/>
      <c r="N31" s="1171" t="s">
        <v>58</v>
      </c>
      <c r="O31" s="1172"/>
      <c r="P31" s="43" t="s">
        <v>60</v>
      </c>
      <c r="Q31" s="18">
        <f>H31</f>
        <v>0</v>
      </c>
      <c r="R31" s="20">
        <f>IF((Q31/2)&lt;=25000,(Q31/2),25000)</f>
        <v>0</v>
      </c>
      <c r="S31" s="12" t="s">
        <v>63</v>
      </c>
      <c r="T31" s="54"/>
    </row>
    <row r="32" spans="1:20" ht="18.75" customHeight="1" x14ac:dyDescent="0.15">
      <c r="A32" s="54"/>
      <c r="B32" s="50"/>
      <c r="C32" s="1178"/>
      <c r="D32" s="36"/>
      <c r="E32" s="1181" t="s">
        <v>59</v>
      </c>
      <c r="F32" s="1182"/>
      <c r="G32" s="45" t="s">
        <v>61</v>
      </c>
      <c r="H32" s="37">
        <f>年末調整計算シート!F14</f>
        <v>0</v>
      </c>
      <c r="I32" s="22">
        <f>IF(H32&lt;=10000,H32,IF((H32/2+5000)&lt;=15000,ROUNDDOWN(H32/2+5000,0),15000))</f>
        <v>0</v>
      </c>
      <c r="J32" s="14" t="s">
        <v>64</v>
      </c>
      <c r="L32" s="1166"/>
      <c r="M32" s="36"/>
      <c r="N32" s="1173" t="s">
        <v>59</v>
      </c>
      <c r="O32" s="1174"/>
      <c r="P32" s="45" t="s">
        <v>61</v>
      </c>
      <c r="Q32" s="37">
        <f>H32</f>
        <v>0</v>
      </c>
      <c r="R32" s="22">
        <f>IF(Q32&lt;=5000,Q32,IF(Q32&lt;=15000,ROUNDDOWN(Q32/2+2500,0),10000))</f>
        <v>0</v>
      </c>
      <c r="S32" s="14" t="s">
        <v>64</v>
      </c>
      <c r="T32" s="54"/>
    </row>
    <row r="33" spans="1:28" ht="4.5" customHeight="1" thickBot="1" x14ac:dyDescent="0.2">
      <c r="A33" s="54"/>
      <c r="B33" s="50"/>
      <c r="C33" s="55"/>
      <c r="D33" s="26"/>
      <c r="E33" s="38"/>
      <c r="F33" s="39"/>
      <c r="G33" s="38"/>
      <c r="H33" s="40"/>
      <c r="I33" s="41"/>
      <c r="J33" s="42"/>
      <c r="L33" s="56"/>
      <c r="M33" s="26"/>
      <c r="N33" s="38"/>
      <c r="O33" s="39"/>
      <c r="P33" s="38"/>
      <c r="Q33" s="40"/>
      <c r="R33" s="41"/>
      <c r="S33" s="42"/>
      <c r="T33" s="54"/>
    </row>
    <row r="34" spans="1:28" ht="18.75" customHeight="1" thickBot="1" x14ac:dyDescent="0.2">
      <c r="A34" s="54"/>
      <c r="B34" s="50"/>
      <c r="C34" s="1119" t="s">
        <v>71</v>
      </c>
      <c r="D34" s="1120"/>
      <c r="E34" s="1120"/>
      <c r="F34" s="1120"/>
      <c r="G34" s="1120"/>
      <c r="H34" s="1121"/>
      <c r="I34" s="1175">
        <f>IF((I31+I32)&lt;=50000,(I31+I32),50000)</f>
        <v>0</v>
      </c>
      <c r="J34" s="1176"/>
      <c r="L34" s="1160" t="s">
        <v>73</v>
      </c>
      <c r="M34" s="1161"/>
      <c r="N34" s="1161"/>
      <c r="O34" s="1161"/>
      <c r="P34" s="1161"/>
      <c r="Q34" s="1162"/>
      <c r="R34" s="1163">
        <f>IF((R31+R32)&lt;=25000,(R31+R32),25000)</f>
        <v>0</v>
      </c>
      <c r="S34" s="1164"/>
      <c r="T34" s="54"/>
    </row>
    <row r="35" spans="1:28" ht="8.25" customHeight="1" thickBot="1" x14ac:dyDescent="0.2">
      <c r="B35" s="51"/>
      <c r="C35" s="52"/>
      <c r="D35" s="52"/>
      <c r="E35" s="52"/>
      <c r="F35" s="52"/>
      <c r="G35" s="52"/>
      <c r="H35" s="52"/>
      <c r="I35" s="52"/>
      <c r="J35" s="52"/>
      <c r="K35" s="52"/>
      <c r="L35" s="52"/>
      <c r="M35" s="52"/>
      <c r="N35" s="52"/>
      <c r="O35" s="52"/>
      <c r="P35" s="52"/>
      <c r="Q35" s="52"/>
      <c r="R35" s="52"/>
      <c r="S35" s="52"/>
      <c r="T35" s="53"/>
    </row>
    <row r="36" spans="1:28" ht="8.25" customHeight="1" thickTop="1" thickBot="1" x14ac:dyDescent="0.2"/>
    <row r="37" spans="1:28" s="1" customFormat="1" ht="109.5" customHeight="1" thickBot="1" x14ac:dyDescent="0.2">
      <c r="B37" s="489" t="s">
        <v>247</v>
      </c>
      <c r="C37" s="1072"/>
      <c r="D37" s="1072"/>
      <c r="E37" s="1072"/>
      <c r="F37" s="1072"/>
      <c r="G37" s="1072"/>
      <c r="H37" s="1072"/>
      <c r="I37" s="1072"/>
      <c r="J37" s="535"/>
      <c r="K37" s="535"/>
      <c r="L37" s="535"/>
      <c r="M37" s="535"/>
      <c r="N37" s="535"/>
      <c r="O37" s="535"/>
      <c r="P37" s="535"/>
      <c r="Q37" s="535"/>
      <c r="R37" s="535"/>
      <c r="S37" s="535"/>
      <c r="T37" s="536"/>
      <c r="U37" s="2"/>
      <c r="V37" s="2"/>
      <c r="W37" s="2"/>
      <c r="X37" s="2"/>
      <c r="Y37" s="2"/>
      <c r="Z37" s="2"/>
      <c r="AA37" s="2"/>
      <c r="AB37" s="2"/>
    </row>
    <row r="38" spans="1:28" ht="6" customHeight="1" x14ac:dyDescent="0.15"/>
  </sheetData>
  <sheetProtection password="A3C7" sheet="1" objects="1" scenarios="1"/>
  <mergeCells count="55">
    <mergeCell ref="L34:Q34"/>
    <mergeCell ref="R34:S34"/>
    <mergeCell ref="B2:H2"/>
    <mergeCell ref="B37:T37"/>
    <mergeCell ref="C3:J3"/>
    <mergeCell ref="L30:L32"/>
    <mergeCell ref="N30:O30"/>
    <mergeCell ref="P30:Q30"/>
    <mergeCell ref="R30:S30"/>
    <mergeCell ref="N31:O31"/>
    <mergeCell ref="N32:O32"/>
    <mergeCell ref="I34:J34"/>
    <mergeCell ref="C30:C32"/>
    <mergeCell ref="E31:F31"/>
    <mergeCell ref="E32:F32"/>
    <mergeCell ref="E30:F30"/>
    <mergeCell ref="E5:I6"/>
    <mergeCell ref="E27:I28"/>
    <mergeCell ref="L24:Q24"/>
    <mergeCell ref="R24:S24"/>
    <mergeCell ref="C9:C21"/>
    <mergeCell ref="L9:L21"/>
    <mergeCell ref="N8:N12"/>
    <mergeCell ref="P8:Q8"/>
    <mergeCell ref="R8:S8"/>
    <mergeCell ref="O11:Q11"/>
    <mergeCell ref="O12:Q12"/>
    <mergeCell ref="G8:H8"/>
    <mergeCell ref="I14:J14"/>
    <mergeCell ref="F16:H16"/>
    <mergeCell ref="E18:E22"/>
    <mergeCell ref="G18:H18"/>
    <mergeCell ref="G30:H30"/>
    <mergeCell ref="I30:J30"/>
    <mergeCell ref="C34:H34"/>
    <mergeCell ref="P14:Q14"/>
    <mergeCell ref="R14:S14"/>
    <mergeCell ref="O16:Q16"/>
    <mergeCell ref="N18:N22"/>
    <mergeCell ref="P18:Q18"/>
    <mergeCell ref="R18:S18"/>
    <mergeCell ref="O21:Q21"/>
    <mergeCell ref="O22:Q22"/>
    <mergeCell ref="N14:N16"/>
    <mergeCell ref="C24:H24"/>
    <mergeCell ref="I24:J24"/>
    <mergeCell ref="E14:E16"/>
    <mergeCell ref="G14:H14"/>
    <mergeCell ref="E8:E12"/>
    <mergeCell ref="I8:J8"/>
    <mergeCell ref="I18:J18"/>
    <mergeCell ref="F21:H21"/>
    <mergeCell ref="F22:H22"/>
    <mergeCell ref="F11:H11"/>
    <mergeCell ref="F12:H12"/>
  </mergeCells>
  <phoneticPr fontId="2"/>
  <hyperlinks>
    <hyperlink ref="C3:J3" location="利用前に必ずお読み下さい!A1" display="ご利用前には注意事項を必ずお読み下さい。"/>
  </hyperlinks>
  <printOptions horizontalCentered="1"/>
  <pageMargins left="0.19685039370078741" right="0.19685039370078741" top="0.74803149606299213" bottom="0.19685039370078741" header="0.31496062992125984" footer="0.31496062992125984"/>
  <pageSetup paperSize="9" scale="88" orientation="landscape"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9"/>
  <sheetViews>
    <sheetView workbookViewId="0">
      <selection activeCell="J3" sqref="J3"/>
    </sheetView>
  </sheetViews>
  <sheetFormatPr defaultRowHeight="13.5" x14ac:dyDescent="0.15"/>
  <cols>
    <col min="1" max="1" width="1.625" style="2" customWidth="1"/>
    <col min="2" max="2" width="4.125" style="2" customWidth="1"/>
    <col min="3" max="3" width="0.875" style="2" customWidth="1"/>
    <col min="4" max="7" width="11.25" style="2" customWidth="1"/>
    <col min="8" max="8" width="16.25" style="2" customWidth="1"/>
    <col min="9" max="14" width="11.25" style="2" customWidth="1"/>
    <col min="15" max="15" width="1.25" style="2" customWidth="1"/>
    <col min="16" max="16384" width="9" style="2"/>
  </cols>
  <sheetData>
    <row r="1" spans="1:14" ht="8.25" customHeight="1" x14ac:dyDescent="0.15"/>
    <row r="2" spans="1:14" ht="21.75" customHeight="1" x14ac:dyDescent="0.15">
      <c r="A2" s="499" t="s">
        <v>83</v>
      </c>
      <c r="B2" s="500"/>
      <c r="C2" s="500"/>
      <c r="D2" s="500"/>
      <c r="E2" s="500"/>
      <c r="F2" s="500"/>
      <c r="G2" s="500"/>
    </row>
    <row r="3" spans="1:14" ht="21.75" customHeight="1" x14ac:dyDescent="0.15">
      <c r="A3" s="82"/>
      <c r="B3" s="537" t="s">
        <v>96</v>
      </c>
      <c r="C3" s="538"/>
      <c r="D3" s="539"/>
      <c r="E3" s="539"/>
      <c r="F3" s="539"/>
      <c r="G3" s="539"/>
      <c r="H3" s="539"/>
      <c r="I3" s="539"/>
    </row>
    <row r="4" spans="1:14" ht="11.25" customHeight="1" x14ac:dyDescent="0.15"/>
    <row r="5" spans="1:14" ht="26.25" customHeight="1" x14ac:dyDescent="0.15">
      <c r="B5" s="1188" t="s">
        <v>276</v>
      </c>
      <c r="C5" s="1189"/>
      <c r="D5" s="1189"/>
      <c r="E5" s="1189"/>
      <c r="F5" s="1189"/>
      <c r="G5" s="1189"/>
      <c r="H5" s="1189"/>
      <c r="I5" s="1189"/>
      <c r="J5" s="1189"/>
      <c r="K5" s="1189"/>
      <c r="L5" s="1189"/>
      <c r="M5" s="1189"/>
      <c r="N5" s="1189"/>
    </row>
    <row r="6" spans="1:14" ht="11.25" customHeight="1" thickBot="1" x14ac:dyDescent="0.2"/>
    <row r="7" spans="1:14" ht="21" customHeight="1" x14ac:dyDescent="0.15">
      <c r="D7" s="1184" t="s">
        <v>260</v>
      </c>
      <c r="E7" s="1185"/>
      <c r="F7" s="1185"/>
      <c r="G7" s="1185"/>
      <c r="H7" s="261">
        <f>'（入力）源泉徴収票'!BC22</f>
        <v>0</v>
      </c>
      <c r="I7" s="36"/>
      <c r="J7" s="46"/>
      <c r="K7" s="46"/>
      <c r="L7" s="46"/>
      <c r="M7" s="46"/>
      <c r="N7" s="46"/>
    </row>
    <row r="8" spans="1:14" ht="21" customHeight="1" thickBot="1" x14ac:dyDescent="0.2">
      <c r="D8" s="1186" t="s">
        <v>261</v>
      </c>
      <c r="E8" s="1187"/>
      <c r="F8" s="1187"/>
      <c r="G8" s="1187"/>
      <c r="H8" s="246">
        <f>'（入力）源泉徴収票'!M28</f>
        <v>0</v>
      </c>
      <c r="I8" s="36"/>
      <c r="J8" s="46"/>
      <c r="K8" s="46"/>
      <c r="L8" s="46"/>
      <c r="M8" s="46"/>
      <c r="N8" s="46"/>
    </row>
    <row r="9" spans="1:14" ht="21" customHeight="1" thickBot="1" x14ac:dyDescent="0.2">
      <c r="D9" s="1186" t="s">
        <v>262</v>
      </c>
      <c r="E9" s="1187"/>
      <c r="F9" s="1187"/>
      <c r="G9" s="1187"/>
      <c r="H9" s="254" t="str">
        <f>IF(H8&gt;1,"適用不可","適用可")</f>
        <v>適用可</v>
      </c>
      <c r="I9" s="1194" t="s">
        <v>263</v>
      </c>
      <c r="J9" s="1195"/>
      <c r="K9" s="1195"/>
      <c r="L9" s="1195"/>
      <c r="M9" s="1196"/>
      <c r="N9" s="46"/>
    </row>
    <row r="10" spans="1:14" ht="21" customHeight="1" x14ac:dyDescent="0.15">
      <c r="D10" s="1186" t="s">
        <v>268</v>
      </c>
      <c r="E10" s="1187"/>
      <c r="F10" s="1187"/>
      <c r="G10" s="1187"/>
      <c r="H10" s="248">
        <f>'（入力）源泉徴収票'!M31</f>
        <v>0</v>
      </c>
      <c r="I10" s="36"/>
      <c r="J10" s="46"/>
      <c r="K10" s="46"/>
      <c r="L10" s="46"/>
      <c r="M10" s="46"/>
      <c r="N10" s="46"/>
    </row>
    <row r="11" spans="1:14" ht="21" customHeight="1" thickBot="1" x14ac:dyDescent="0.2">
      <c r="D11" s="1186" t="s">
        <v>269</v>
      </c>
      <c r="E11" s="1187"/>
      <c r="F11" s="1187"/>
      <c r="G11" s="1187"/>
      <c r="H11" s="262">
        <f>H10-H7</f>
        <v>0</v>
      </c>
      <c r="I11" s="36"/>
      <c r="J11" s="46"/>
      <c r="K11" s="46"/>
      <c r="L11" s="46"/>
      <c r="M11" s="46"/>
      <c r="N11" s="46"/>
    </row>
    <row r="12" spans="1:14" ht="21" customHeight="1" thickBot="1" x14ac:dyDescent="0.2">
      <c r="D12" s="1186" t="s">
        <v>274</v>
      </c>
      <c r="E12" s="1187"/>
      <c r="F12" s="1187"/>
      <c r="G12" s="1187"/>
      <c r="H12" s="255">
        <f>'（入力）源泉徴収票'!Z29</f>
        <v>0</v>
      </c>
      <c r="I12" s="256">
        <f>'（入力）源泉徴収票'!AD29</f>
        <v>0</v>
      </c>
      <c r="J12" s="257">
        <f>'（入力）源泉徴収票'!AH29</f>
        <v>0</v>
      </c>
      <c r="K12" s="253">
        <f>H12+1988</f>
        <v>1988</v>
      </c>
      <c r="L12" s="258">
        <f>DATE(K12,I12,J12)</f>
        <v>32111</v>
      </c>
      <c r="M12" s="46"/>
      <c r="N12" s="46"/>
    </row>
    <row r="13" spans="1:14" ht="21" customHeight="1" x14ac:dyDescent="0.15">
      <c r="D13" s="1186" t="s">
        <v>270</v>
      </c>
      <c r="E13" s="1187"/>
      <c r="F13" s="1187"/>
      <c r="G13" s="1187"/>
      <c r="H13" s="248">
        <f>年末調整計算シート!C38</f>
        <v>0</v>
      </c>
      <c r="I13" s="251"/>
      <c r="J13" s="244"/>
      <c r="K13" s="244"/>
      <c r="L13" s="244"/>
      <c r="M13" s="46"/>
      <c r="N13" s="46"/>
    </row>
    <row r="14" spans="1:14" ht="21" customHeight="1" thickBot="1" x14ac:dyDescent="0.2">
      <c r="D14" s="1186" t="s">
        <v>271</v>
      </c>
      <c r="E14" s="1187"/>
      <c r="F14" s="1187"/>
      <c r="G14" s="1187"/>
      <c r="H14" s="247">
        <f>IF(L12&lt;=(DATE(2014,3,31)),5%,7%)</f>
        <v>0.05</v>
      </c>
      <c r="I14" s="251"/>
      <c r="J14" s="244"/>
      <c r="K14" s="244"/>
      <c r="L14" s="244"/>
      <c r="M14" s="46"/>
      <c r="N14" s="46"/>
    </row>
    <row r="15" spans="1:14" ht="21" customHeight="1" thickBot="1" x14ac:dyDescent="0.2">
      <c r="D15" s="1192" t="s">
        <v>272</v>
      </c>
      <c r="E15" s="1193"/>
      <c r="F15" s="1193"/>
      <c r="G15" s="1193"/>
      <c r="H15" s="252">
        <f>IF(H13*H14&lt;=J15,H13*H14,J15)</f>
        <v>0</v>
      </c>
      <c r="I15" s="259" t="s">
        <v>267</v>
      </c>
      <c r="J15" s="263">
        <f>IF(L12&lt;=(DATE(2014,3,31)),97500,136500)</f>
        <v>97500</v>
      </c>
      <c r="K15" s="244"/>
      <c r="L15" s="244"/>
      <c r="M15" s="46"/>
      <c r="N15" s="46"/>
    </row>
    <row r="16" spans="1:14" ht="21" customHeight="1" thickBot="1" x14ac:dyDescent="0.2">
      <c r="D16" s="1190" t="s">
        <v>273</v>
      </c>
      <c r="E16" s="1191"/>
      <c r="F16" s="1191"/>
      <c r="G16" s="1191"/>
      <c r="H16" s="260">
        <f>IF(H15&gt;H11,H11,H15)</f>
        <v>0</v>
      </c>
      <c r="I16" s="250"/>
      <c r="J16" s="264" t="s">
        <v>98</v>
      </c>
      <c r="K16" s="467">
        <f>ROUNDUP($H16*3/5,-2)</f>
        <v>0</v>
      </c>
      <c r="L16" s="244"/>
      <c r="M16" s="264" t="s">
        <v>99</v>
      </c>
      <c r="N16" s="467">
        <f>ROUNDUP($H16*2/5,-2)</f>
        <v>0</v>
      </c>
    </row>
    <row r="17" spans="2:22" ht="18.75" customHeight="1" thickBot="1" x14ac:dyDescent="0.2"/>
    <row r="18" spans="2:22" s="1" customFormat="1" ht="109.5" customHeight="1" thickBot="1" x14ac:dyDescent="0.2">
      <c r="B18" s="489" t="s">
        <v>247</v>
      </c>
      <c r="C18" s="1072"/>
      <c r="D18" s="1072"/>
      <c r="E18" s="1072"/>
      <c r="F18" s="1072"/>
      <c r="G18" s="1072"/>
      <c r="H18" s="1072"/>
      <c r="I18" s="1072"/>
      <c r="J18" s="535"/>
      <c r="K18" s="535"/>
      <c r="L18" s="535"/>
      <c r="M18" s="535"/>
      <c r="N18" s="536"/>
      <c r="O18" s="2"/>
      <c r="P18" s="2"/>
      <c r="Q18" s="2"/>
      <c r="R18" s="2"/>
      <c r="S18" s="2"/>
      <c r="T18" s="2"/>
      <c r="U18" s="2"/>
      <c r="V18" s="2"/>
    </row>
    <row r="19" spans="2:22" ht="6" customHeight="1" x14ac:dyDescent="0.15"/>
  </sheetData>
  <sheetProtection password="A3C7" sheet="1" objects="1" scenarios="1"/>
  <mergeCells count="15">
    <mergeCell ref="B18:N18"/>
    <mergeCell ref="D7:G7"/>
    <mergeCell ref="A2:G2"/>
    <mergeCell ref="B3:I3"/>
    <mergeCell ref="D8:G8"/>
    <mergeCell ref="D9:G9"/>
    <mergeCell ref="D10:G10"/>
    <mergeCell ref="D11:G11"/>
    <mergeCell ref="B5:N5"/>
    <mergeCell ref="D12:G12"/>
    <mergeCell ref="D13:G13"/>
    <mergeCell ref="D16:G16"/>
    <mergeCell ref="D14:G14"/>
    <mergeCell ref="D15:G15"/>
    <mergeCell ref="I9:M9"/>
  </mergeCells>
  <phoneticPr fontId="2"/>
  <hyperlinks>
    <hyperlink ref="B3:I3" location="利用前に必ずお読み下さい!A1" display="ご利用前には注意事項を必ずお読み下さい。"/>
  </hyperlinks>
  <printOptions horizontalCentered="1"/>
  <pageMargins left="0.19685039370078741" right="0.19685039370078741" top="0.74803149606299213" bottom="0.19685039370078741" header="0.31496062992125984" footer="0.31496062992125984"/>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利用前に必ずお読み下さい</vt:lpstr>
      <vt:lpstr>（入力）住民税率・ふるさと納税</vt:lpstr>
      <vt:lpstr>（入力）源泉徴収票</vt:lpstr>
      <vt:lpstr>（入力例）源泉徴収票</vt:lpstr>
      <vt:lpstr>(結果）住民税決定通知書</vt:lpstr>
      <vt:lpstr>住民税所得割額計算シート</vt:lpstr>
      <vt:lpstr>年末調整計算シート</vt:lpstr>
      <vt:lpstr>保険料算定シート</vt:lpstr>
      <vt:lpstr>住宅借入金等控除算定シート</vt:lpstr>
      <vt:lpstr>寄附金控除算定シート</vt:lpstr>
      <vt:lpstr>'(結果）住民税決定通知書'!Print_Area</vt:lpstr>
      <vt:lpstr>'（入力）源泉徴収票'!Print_Area</vt:lpstr>
      <vt:lpstr>'（入力）住民税率・ふるさと納税'!Print_Area</vt:lpstr>
      <vt:lpstr>'（入力例）源泉徴収票'!Print_Area</vt:lpstr>
      <vt:lpstr>寄附金控除算定シート!Print_Area</vt:lpstr>
      <vt:lpstr>住宅借入金等控除算定シート!Print_Area</vt:lpstr>
      <vt:lpstr>住民税所得割額計算シート!Print_Area</vt:lpstr>
      <vt:lpstr>年末調整計算シート!Print_Area</vt:lpstr>
      <vt:lpstr>保険料算定シート!Print_Area</vt:lpstr>
      <vt:lpstr>利用前に必ずお読み下さい!Print_Area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2016-11-27T15:26:48Z</dcterms:created>
  <dcterms:modified xsi:type="dcterms:W3CDTF">2019-01-04T15:02:45Z</dcterms:modified>
</cp:coreProperties>
</file>